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charts/chart3.xml" ContentType="application/vnd.openxmlformats-officedocument.drawingml.chart+xml"/>
  <Override PartName="/xl/theme/themeOverride2.xml" ContentType="application/vnd.openxmlformats-officedocument.themeOverride+xml"/>
  <Override PartName="/xl/charts/chart4.xml" ContentType="application/vnd.openxmlformats-officedocument.drawingml.chart+xml"/>
  <Override PartName="/xl/theme/themeOverride3.xml" ContentType="application/vnd.openxmlformats-officedocument.themeOverride+xml"/>
  <Override PartName="/xl/charts/chart5.xml" ContentType="application/vnd.openxmlformats-officedocument.drawingml.chart+xml"/>
  <Override PartName="/xl/theme/themeOverride4.xml" ContentType="application/vnd.openxmlformats-officedocument.themeOverride+xml"/>
  <Override PartName="/xl/charts/chart6.xml" ContentType="application/vnd.openxmlformats-officedocument.drawingml.chart+xml"/>
  <Override PartName="/xl/charts/chart7.xml" ContentType="application/vnd.openxmlformats-officedocument.drawingml.chart+xml"/>
  <Override PartName="/xl/theme/themeOverride5.xml" ContentType="application/vnd.openxmlformats-officedocument.themeOverride+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9.xml" ContentType="application/vnd.openxmlformats-officedocument.drawing+xml"/>
  <Override PartName="/xl/charts/chart1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0.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codeName="ThisWorkbook"/>
  <mc:AlternateContent xmlns:mc="http://schemas.openxmlformats.org/markup-compatibility/2006">
    <mc:Choice Requires="x15">
      <x15ac:absPath xmlns:x15ac="http://schemas.microsoft.com/office/spreadsheetml/2010/11/ac" url="T:\石井\全国学テ・チャレテ・あゆみ\"/>
    </mc:Choice>
  </mc:AlternateContent>
  <xr:revisionPtr revIDLastSave="0" documentId="13_ncr:1_{6FD7A5F5-010B-4E24-ACA4-26BD6F11114C}" xr6:coauthVersionLast="36" xr6:coauthVersionMax="47" xr10:uidLastSave="{00000000-0000-0000-0000-000000000000}"/>
  <bookViews>
    <workbookView xWindow="0" yWindow="0" windowWidth="19200" windowHeight="6140" tabRatio="849" firstSheet="7" activeTab="10" xr2:uid="{00000000-000D-0000-FFFF-FFFF00000000}"/>
  </bookViews>
  <sheets>
    <sheet name="1_作成方法(1)" sheetId="35" r:id="rId1"/>
    <sheet name="1_作成方法(2)" sheetId="27" r:id="rId2"/>
    <sheet name="1_作成方法(3)" sheetId="26" r:id="rId3"/>
    <sheet name="2_入力シート(1)" sheetId="15" r:id="rId4"/>
    <sheet name="2_入力シート(2)" sheetId="14" r:id="rId5"/>
    <sheet name="3_あゆみ(1)" sheetId="28" r:id="rId6"/>
    <sheet name="3_あゆみ(2)" sheetId="5" r:id="rId7"/>
    <sheet name="3_あゆみ(3)" sheetId="22" r:id="rId8"/>
    <sheet name="3_あゆみ(4)" sheetId="3" r:id="rId9"/>
    <sheet name="3_あゆみ(5)" sheetId="25" r:id="rId10"/>
    <sheet name="4_調査結果から（分析）" sheetId="21" r:id="rId11"/>
    <sheet name="5_教科に関する調査" sheetId="30" r:id="rId12"/>
    <sheet name="6_生徒質問より(1)" sheetId="16" r:id="rId13"/>
    <sheet name="7_生徒質問より＜質問項目26＞" sheetId="38" r:id="rId14"/>
    <sheet name="8_学校質問より(1)" sheetId="18" r:id="rId15"/>
    <sheet name="基礎データ（質問）" sheetId="19" r:id="rId16"/>
    <sheet name="基礎データ（教科）" sheetId="13" r:id="rId17"/>
  </sheets>
  <definedNames>
    <definedName name="_xlnm._FilterDatabase" localSheetId="15" hidden="1">'基礎データ（質問）'!$F$192:$F$267</definedName>
    <definedName name="_xlnm.Print_Area" localSheetId="0">'1_作成方法(1)'!$A$2:$N$93</definedName>
    <definedName name="_xlnm.Print_Area" localSheetId="1">'1_作成方法(2)'!$A$2:$P$89</definedName>
    <definedName name="_xlnm.Print_Area" localSheetId="2">'1_作成方法(3)'!$A$2:$N$50</definedName>
    <definedName name="_xlnm.Print_Area" localSheetId="3">'2_入力シート(1)'!$B$1:$AR$34</definedName>
    <definedName name="_xlnm.Print_Area" localSheetId="4">'2_入力シート(2)'!$B$1:$N$44</definedName>
    <definedName name="_xlnm.Print_Area" localSheetId="5">'3_あゆみ(1)'!$B$1:$N$30</definedName>
    <definedName name="_xlnm.Print_Area" localSheetId="6">'3_あゆみ(2)'!$B$1:$N$49</definedName>
    <definedName name="_xlnm.Print_Area" localSheetId="7">'3_あゆみ(3)'!$B$1:$N$69</definedName>
    <definedName name="_xlnm.Print_Area" localSheetId="8">'3_あゆみ(4)'!$B$1:$N$83</definedName>
    <definedName name="_xlnm.Print_Area" localSheetId="9">'3_あゆみ(5)'!$B$1:$N$102</definedName>
    <definedName name="_xlnm.Print_Area" localSheetId="10">'4_調査結果から（分析）'!$A$1:$O$46</definedName>
    <definedName name="_xlnm.Print_Area" localSheetId="11">'5_教科に関する調査'!$A$1:$P$43</definedName>
    <definedName name="_xlnm.Print_Area" localSheetId="12">'6_生徒質問より(1)'!$A$1:$K$61</definedName>
    <definedName name="_xlnm.Print_Area" localSheetId="13">'7_生徒質問より＜質問項目26＞'!$A$1:$K$21</definedName>
    <definedName name="_xlnm.Print_Area" localSheetId="14">'8_学校質問より(1)'!$A$1:$K$65</definedName>
    <definedName name="_xlnm.Print_Area" localSheetId="16">'基礎データ（教科）'!$B$1:$O$13</definedName>
    <definedName name="_xlnm.Print_Area" localSheetId="15">'基礎データ（質問）'!$A$1:$L$156,'基礎データ（質問）'!$N$1:$AS$83</definedName>
    <definedName name="_xlnm.Print_Titles" localSheetId="0">'1_作成方法(1)'!$2:$5</definedName>
    <definedName name="_xlnm.Print_Titles" localSheetId="1">'1_作成方法(2)'!$2:$5</definedName>
    <definedName name="_xlnm.Print_Titles" localSheetId="2">'1_作成方法(3)'!$2:$5</definedName>
    <definedName name="_xlnm.Print_Titles" localSheetId="4">'2_入力シート(2)'!$1:$3</definedName>
    <definedName name="_xlnm.Print_Titles" localSheetId="5">'3_あゆみ(1)'!$1:$4</definedName>
    <definedName name="_xlnm.Print_Titles" localSheetId="6">'3_あゆみ(2)'!$1:$4</definedName>
    <definedName name="_xlnm.Print_Titles" localSheetId="7">'3_あゆみ(3)'!$1:$4</definedName>
    <definedName name="_xlnm.Print_Titles" localSheetId="8">'3_あゆみ(4)'!$1:$4</definedName>
    <definedName name="_xlnm.Print_Titles" localSheetId="9">'3_あゆみ(5)'!$1:$4</definedName>
    <definedName name="_xlnm.Print_Titles" localSheetId="10">'4_調査結果から（分析）'!$1:$5</definedName>
    <definedName name="_xlnm.Print_Titles" localSheetId="11">'5_教科に関する調査'!$1:$7</definedName>
    <definedName name="_xlnm.Print_Titles" localSheetId="15">'基礎データ（質問）'!$1:$4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13" i="30" l="1"/>
  <c r="U13" i="30"/>
  <c r="M12" i="30"/>
  <c r="X12" i="30" s="1"/>
  <c r="F12" i="30"/>
  <c r="U12" i="30" s="1"/>
  <c r="M14" i="30"/>
  <c r="M13" i="30"/>
  <c r="F14" i="30"/>
  <c r="F13" i="30"/>
  <c r="H67" i="25"/>
  <c r="G67" i="25"/>
  <c r="F67" i="25"/>
  <c r="E67" i="25"/>
  <c r="H66" i="25"/>
  <c r="G66" i="25"/>
  <c r="F66" i="25"/>
  <c r="E66" i="25"/>
  <c r="H65" i="25"/>
  <c r="G65" i="25"/>
  <c r="F65" i="25"/>
  <c r="E65" i="25"/>
  <c r="H57" i="3"/>
  <c r="G57" i="3"/>
  <c r="F57" i="3"/>
  <c r="E57" i="3"/>
  <c r="H56" i="3"/>
  <c r="G56" i="3"/>
  <c r="F56" i="3"/>
  <c r="E56" i="3"/>
  <c r="H55" i="3"/>
  <c r="G55" i="3"/>
  <c r="F55" i="3"/>
  <c r="E55" i="3"/>
  <c r="H52" i="22"/>
  <c r="G52" i="22"/>
  <c r="F52" i="22"/>
  <c r="E52" i="22"/>
  <c r="H51" i="22"/>
  <c r="G51" i="22"/>
  <c r="F51" i="22"/>
  <c r="E51" i="22"/>
  <c r="H50" i="22"/>
  <c r="G50" i="22"/>
  <c r="F50" i="22"/>
  <c r="E50" i="22"/>
  <c r="H41" i="5"/>
  <c r="G41" i="5"/>
  <c r="F41" i="5"/>
  <c r="E41" i="5"/>
  <c r="H40" i="5"/>
  <c r="G40" i="5"/>
  <c r="F40" i="5"/>
  <c r="E40" i="5"/>
  <c r="H39" i="5"/>
  <c r="G39" i="5"/>
  <c r="F39" i="5"/>
  <c r="E39" i="5"/>
  <c r="B2" i="21"/>
  <c r="B2" i="28"/>
  <c r="H53" i="30"/>
  <c r="I53" i="30"/>
  <c r="T44" i="30" s="1"/>
  <c r="U44" i="30"/>
  <c r="V44" i="30"/>
  <c r="K53" i="30" s="1"/>
  <c r="S18" i="15"/>
  <c r="S24" i="15"/>
  <c r="S26" i="15"/>
  <c r="S21" i="15"/>
  <c r="S19" i="15"/>
  <c r="S12" i="15"/>
  <c r="S27" i="15"/>
  <c r="S14" i="15"/>
  <c r="S7" i="15"/>
  <c r="S20" i="15"/>
  <c r="S17" i="15"/>
  <c r="S23" i="15"/>
  <c r="S25" i="15"/>
  <c r="S16" i="15"/>
  <c r="S13" i="15"/>
  <c r="S22" i="15"/>
  <c r="S15" i="15"/>
  <c r="X44" i="30" l="1"/>
  <c r="W44" i="30"/>
  <c r="J53" i="30"/>
  <c r="E27" i="28"/>
  <c r="F27" i="28"/>
  <c r="G27" i="28"/>
  <c r="H27" i="28"/>
  <c r="E28" i="28"/>
  <c r="F28" i="28"/>
  <c r="G28" i="28"/>
  <c r="H28" i="28"/>
  <c r="J31" i="38" l="1"/>
  <c r="I31" i="38" s="1"/>
  <c r="J21" i="38"/>
  <c r="I21" i="38" s="1"/>
  <c r="P12" i="38"/>
  <c r="P7" i="38"/>
  <c r="Q7" i="38" l="1"/>
  <c r="Q22" i="38" l="1"/>
  <c r="P14" i="38"/>
  <c r="R14" i="38" l="1"/>
  <c r="AA18" i="38"/>
  <c r="W18" i="38"/>
  <c r="Z18" i="38"/>
  <c r="U18" i="38"/>
  <c r="Q18" i="38"/>
  <c r="S18" i="38"/>
  <c r="Y18" i="38"/>
  <c r="T18" i="38"/>
  <c r="Q17" i="38"/>
  <c r="V18" i="38"/>
  <c r="X18" i="38"/>
  <c r="AB18" i="38"/>
  <c r="R18" i="38"/>
  <c r="B12" i="38"/>
  <c r="T16" i="38"/>
  <c r="Y16" i="38"/>
  <c r="W16" i="38"/>
  <c r="AA16" i="38"/>
  <c r="X16" i="38"/>
  <c r="S16" i="38"/>
  <c r="V16" i="38"/>
  <c r="Z16" i="38"/>
  <c r="P22" i="38"/>
  <c r="Q16" i="38"/>
  <c r="R16" i="38"/>
  <c r="AA19" i="38"/>
  <c r="U16" i="38"/>
  <c r="V19" i="38"/>
  <c r="R22" i="38" l="1"/>
  <c r="H19" i="38"/>
  <c r="G19" i="38" s="1"/>
  <c r="F19" i="38"/>
  <c r="E19" i="38" s="1"/>
  <c r="T17" i="38"/>
  <c r="J18" i="38"/>
  <c r="I18" i="38" s="1"/>
  <c r="S17" i="38"/>
  <c r="F18" i="38"/>
  <c r="E18" i="38" s="1"/>
  <c r="J19" i="38"/>
  <c r="I19" i="38" s="1"/>
  <c r="F20" i="38"/>
  <c r="E20" i="38" s="1"/>
  <c r="F21" i="38"/>
  <c r="E21" i="38" s="1"/>
  <c r="Z17" i="38"/>
  <c r="J20" i="38"/>
  <c r="I20" i="38" s="1"/>
  <c r="Y17" i="38"/>
  <c r="AA27" i="38"/>
  <c r="W27" i="38"/>
  <c r="S27" i="38"/>
  <c r="Z27" i="38"/>
  <c r="V27" i="38"/>
  <c r="R27" i="38"/>
  <c r="Q26" i="38"/>
  <c r="Y27" i="38"/>
  <c r="T27" i="38"/>
  <c r="B22" i="38"/>
  <c r="AB27" i="38"/>
  <c r="Q27" i="38"/>
  <c r="U27" i="38"/>
  <c r="X27" i="38"/>
  <c r="B67" i="25"/>
  <c r="D65" i="25"/>
  <c r="B57" i="3"/>
  <c r="D55" i="3"/>
  <c r="B52" i="22"/>
  <c r="D50" i="22"/>
  <c r="B41" i="5"/>
  <c r="D39" i="5"/>
  <c r="W25" i="38"/>
  <c r="V25" i="38"/>
  <c r="Q25" i="38"/>
  <c r="Y28" i="38"/>
  <c r="S25" i="38"/>
  <c r="Y19" i="38"/>
  <c r="R19" i="38"/>
  <c r="S19" i="38"/>
  <c r="X19" i="38"/>
  <c r="W19" i="38"/>
  <c r="U19" i="38"/>
  <c r="Z19" i="38"/>
  <c r="Q19" i="38"/>
  <c r="T19" i="38"/>
  <c r="F28" i="38" l="1"/>
  <c r="E28" i="38" s="1"/>
  <c r="F30" i="38"/>
  <c r="E30" i="38" s="1"/>
  <c r="H20" i="38"/>
  <c r="G20" i="38" s="1"/>
  <c r="J28" i="38"/>
  <c r="I28" i="38" s="1"/>
  <c r="S26" i="38"/>
  <c r="H18" i="38"/>
  <c r="G18" i="38" s="1"/>
  <c r="R17" i="38"/>
  <c r="J29" i="38"/>
  <c r="I29" i="38" s="1"/>
  <c r="H21" i="38"/>
  <c r="G21" i="38" s="1"/>
  <c r="AA17" i="38"/>
  <c r="Y12" i="30"/>
  <c r="Y13" i="30"/>
  <c r="V12" i="30"/>
  <c r="V13" i="30"/>
  <c r="J14" i="30"/>
  <c r="I50" i="30"/>
  <c r="T41" i="30" s="1"/>
  <c r="I51" i="30"/>
  <c r="T42" i="30" s="1"/>
  <c r="I52" i="30"/>
  <c r="T43" i="30" s="1"/>
  <c r="I49" i="30"/>
  <c r="T40" i="30" s="1"/>
  <c r="H50" i="30"/>
  <c r="H51" i="30"/>
  <c r="H52" i="30"/>
  <c r="H49" i="30"/>
  <c r="S28" i="38"/>
  <c r="Q28" i="38"/>
  <c r="Z28" i="38"/>
  <c r="W28" i="38"/>
  <c r="U25" i="38"/>
  <c r="Y25" i="38"/>
  <c r="AA28" i="38"/>
  <c r="X28" i="38"/>
  <c r="R25" i="38"/>
  <c r="AA25" i="38"/>
  <c r="V28" i="38"/>
  <c r="T25" i="38"/>
  <c r="U28" i="38"/>
  <c r="X25" i="38"/>
  <c r="T28" i="38"/>
  <c r="R28" i="38"/>
  <c r="Z25" i="38"/>
  <c r="H28" i="38" l="1"/>
  <c r="G28" i="38" s="1"/>
  <c r="R26" i="38"/>
  <c r="H30" i="38"/>
  <c r="G30" i="38" s="1"/>
  <c r="X26" i="38"/>
  <c r="H29" i="38"/>
  <c r="G29" i="38" s="1"/>
  <c r="U26" i="38"/>
  <c r="U17" i="38"/>
  <c r="J30" i="38"/>
  <c r="I30" i="38" s="1"/>
  <c r="Y26" i="38"/>
  <c r="F31" i="38"/>
  <c r="E31" i="38" s="1"/>
  <c r="H31" i="38"/>
  <c r="G31" i="38" s="1"/>
  <c r="AA26" i="38"/>
  <c r="F29" i="38"/>
  <c r="E29" i="38" s="1"/>
  <c r="T26" i="38"/>
  <c r="W26" i="38" s="1"/>
  <c r="V41" i="30"/>
  <c r="K50" i="30" s="1"/>
  <c r="V42" i="30"/>
  <c r="V43" i="30"/>
  <c r="V40" i="30"/>
  <c r="K49" i="30" s="1"/>
  <c r="U41" i="30"/>
  <c r="J50" i="30" s="1"/>
  <c r="U42" i="30"/>
  <c r="U43" i="30"/>
  <c r="U40" i="30"/>
  <c r="J49" i="30" s="1"/>
  <c r="V30" i="30"/>
  <c r="H31" i="30" s="1"/>
  <c r="V29" i="30"/>
  <c r="H30" i="30" s="1"/>
  <c r="U29" i="30"/>
  <c r="G30" i="30" s="1"/>
  <c r="U30" i="30"/>
  <c r="G31" i="30" s="1"/>
  <c r="F30" i="30"/>
  <c r="T29" i="30" s="1"/>
  <c r="F31" i="30"/>
  <c r="T30" i="30" s="1"/>
  <c r="E30" i="30"/>
  <c r="E31" i="30"/>
  <c r="W40" i="30" l="1"/>
  <c r="W41" i="30"/>
  <c r="W42" i="30"/>
  <c r="W43" i="30"/>
  <c r="V17" i="38"/>
  <c r="W17" i="38" s="1"/>
  <c r="V26" i="38"/>
  <c r="Z26" i="38" s="1"/>
  <c r="X30" i="30"/>
  <c r="X29" i="30"/>
  <c r="W30" i="30"/>
  <c r="X40" i="30"/>
  <c r="W29" i="30"/>
  <c r="X43" i="30"/>
  <c r="X42" i="30"/>
  <c r="X41" i="30"/>
  <c r="X17" i="38" l="1"/>
  <c r="B3" i="38"/>
  <c r="M101" i="25" l="1"/>
  <c r="L101" i="25"/>
  <c r="K101" i="25"/>
  <c r="J101" i="25"/>
  <c r="I101" i="25"/>
  <c r="H101" i="25"/>
  <c r="G101" i="25"/>
  <c r="F101" i="25"/>
  <c r="E101" i="25"/>
  <c r="D101" i="25"/>
  <c r="M100" i="25"/>
  <c r="L100" i="25"/>
  <c r="K100" i="25"/>
  <c r="J100" i="25"/>
  <c r="I100" i="25"/>
  <c r="H100" i="25"/>
  <c r="G100" i="25"/>
  <c r="F100" i="25"/>
  <c r="E100" i="25"/>
  <c r="D100" i="25"/>
  <c r="M99" i="25"/>
  <c r="L99" i="25"/>
  <c r="K99" i="25"/>
  <c r="J99" i="25"/>
  <c r="I99" i="25"/>
  <c r="H99" i="25"/>
  <c r="G99" i="25"/>
  <c r="F99" i="25"/>
  <c r="E99" i="25"/>
  <c r="D99" i="25"/>
  <c r="M98" i="25"/>
  <c r="L98" i="25"/>
  <c r="K98" i="25"/>
  <c r="J98" i="25"/>
  <c r="I98" i="25"/>
  <c r="H98" i="25"/>
  <c r="G98" i="25"/>
  <c r="F98" i="25"/>
  <c r="E98" i="25"/>
  <c r="D98" i="25"/>
  <c r="M97" i="25"/>
  <c r="L97" i="25"/>
  <c r="K97" i="25"/>
  <c r="J97" i="25"/>
  <c r="I97" i="25"/>
  <c r="H97" i="25"/>
  <c r="G97" i="25"/>
  <c r="F97" i="25"/>
  <c r="E97" i="25"/>
  <c r="D97" i="25"/>
  <c r="M96" i="25"/>
  <c r="L96" i="25"/>
  <c r="K96" i="25"/>
  <c r="J96" i="25"/>
  <c r="I96" i="25"/>
  <c r="H96" i="25"/>
  <c r="G96" i="25"/>
  <c r="F96" i="25"/>
  <c r="E96" i="25"/>
  <c r="D96" i="25"/>
  <c r="C95" i="25"/>
  <c r="K91" i="25"/>
  <c r="I91" i="25"/>
  <c r="G91" i="25"/>
  <c r="E91" i="25"/>
  <c r="D91" i="25"/>
  <c r="B91" i="25"/>
  <c r="K90" i="25"/>
  <c r="I90" i="25"/>
  <c r="G90" i="25"/>
  <c r="E90" i="25"/>
  <c r="D90" i="25"/>
  <c r="F84" i="25"/>
  <c r="F83" i="25"/>
  <c r="F82" i="25"/>
  <c r="N80" i="25"/>
  <c r="M80" i="25"/>
  <c r="L80" i="25"/>
  <c r="K80" i="25"/>
  <c r="J80" i="25"/>
  <c r="I80" i="25"/>
  <c r="H80" i="25"/>
  <c r="G80" i="25"/>
  <c r="F80" i="25"/>
  <c r="E80" i="25"/>
  <c r="D80" i="25"/>
  <c r="B80" i="25"/>
  <c r="N79" i="25"/>
  <c r="M79" i="25"/>
  <c r="L79" i="25"/>
  <c r="K79" i="25"/>
  <c r="J79" i="25"/>
  <c r="I79" i="25"/>
  <c r="H79" i="25"/>
  <c r="G79" i="25"/>
  <c r="F79" i="25"/>
  <c r="E79" i="25"/>
  <c r="D79" i="25"/>
  <c r="N78" i="25"/>
  <c r="M78" i="25"/>
  <c r="L78" i="25"/>
  <c r="K78" i="25"/>
  <c r="J78" i="25"/>
  <c r="I78" i="25"/>
  <c r="H78" i="25"/>
  <c r="G78" i="25"/>
  <c r="F78" i="25"/>
  <c r="E78" i="25"/>
  <c r="D78" i="25"/>
  <c r="N77" i="25"/>
  <c r="M77" i="25"/>
  <c r="L77" i="25"/>
  <c r="K77" i="25"/>
  <c r="J77" i="25"/>
  <c r="I77" i="25"/>
  <c r="H77" i="25"/>
  <c r="G77" i="25"/>
  <c r="F77" i="25"/>
  <c r="E77" i="25"/>
  <c r="D77" i="25"/>
  <c r="B77" i="25"/>
  <c r="N76" i="25"/>
  <c r="M76" i="25"/>
  <c r="L76" i="25"/>
  <c r="K76" i="25"/>
  <c r="J76" i="25"/>
  <c r="I76" i="25"/>
  <c r="H76" i="25"/>
  <c r="G76" i="25"/>
  <c r="F76" i="25"/>
  <c r="E76" i="25"/>
  <c r="D76" i="25"/>
  <c r="N75" i="25"/>
  <c r="M75" i="25"/>
  <c r="L75" i="25"/>
  <c r="K75" i="25"/>
  <c r="J75" i="25"/>
  <c r="I75" i="25"/>
  <c r="H75" i="25"/>
  <c r="G75" i="25"/>
  <c r="F75" i="25"/>
  <c r="E75" i="25"/>
  <c r="D75" i="25"/>
  <c r="N74" i="25"/>
  <c r="M74" i="25"/>
  <c r="L74" i="25"/>
  <c r="K74" i="25"/>
  <c r="J74" i="25"/>
  <c r="I74" i="25"/>
  <c r="H74" i="25"/>
  <c r="G74" i="25"/>
  <c r="F74" i="25"/>
  <c r="E74" i="25"/>
  <c r="D74" i="25"/>
  <c r="B74" i="25"/>
  <c r="N73" i="25"/>
  <c r="M73" i="25"/>
  <c r="L73" i="25"/>
  <c r="K73" i="25"/>
  <c r="J73" i="25"/>
  <c r="I73" i="25"/>
  <c r="H73" i="25"/>
  <c r="G73" i="25"/>
  <c r="F73" i="25"/>
  <c r="E73" i="25"/>
  <c r="D73" i="25"/>
  <c r="N72" i="25"/>
  <c r="M72" i="25"/>
  <c r="L72" i="25"/>
  <c r="K72" i="25"/>
  <c r="J72" i="25"/>
  <c r="I72" i="25"/>
  <c r="H72" i="25"/>
  <c r="G72" i="25"/>
  <c r="F72" i="25"/>
  <c r="E72" i="25"/>
  <c r="D72" i="25"/>
  <c r="K81" i="3"/>
  <c r="I81" i="3"/>
  <c r="G81" i="3"/>
  <c r="E81" i="3"/>
  <c r="D81" i="3"/>
  <c r="B81" i="3"/>
  <c r="K80" i="3"/>
  <c r="I80" i="3"/>
  <c r="G80" i="3"/>
  <c r="E80" i="3"/>
  <c r="D80" i="3"/>
  <c r="F74" i="3"/>
  <c r="F73" i="3"/>
  <c r="F72" i="3"/>
  <c r="N70" i="3"/>
  <c r="M70" i="3"/>
  <c r="L70" i="3"/>
  <c r="K70" i="3"/>
  <c r="J70" i="3"/>
  <c r="I70" i="3"/>
  <c r="H70" i="3"/>
  <c r="G70" i="3"/>
  <c r="F70" i="3"/>
  <c r="E70" i="3"/>
  <c r="D70" i="3"/>
  <c r="B70" i="3"/>
  <c r="N69" i="3"/>
  <c r="M69" i="3"/>
  <c r="L69" i="3"/>
  <c r="K69" i="3"/>
  <c r="J69" i="3"/>
  <c r="I69" i="3"/>
  <c r="H69" i="3"/>
  <c r="G69" i="3"/>
  <c r="F69" i="3"/>
  <c r="E69" i="3"/>
  <c r="D69" i="3"/>
  <c r="N68" i="3"/>
  <c r="M68" i="3"/>
  <c r="L68" i="3"/>
  <c r="K68" i="3"/>
  <c r="J68" i="3"/>
  <c r="I68" i="3"/>
  <c r="H68" i="3"/>
  <c r="G68" i="3"/>
  <c r="F68" i="3"/>
  <c r="E68" i="3"/>
  <c r="D68" i="3"/>
  <c r="N67" i="3"/>
  <c r="M67" i="3"/>
  <c r="L67" i="3"/>
  <c r="K67" i="3"/>
  <c r="J67" i="3"/>
  <c r="I67" i="3"/>
  <c r="H67" i="3"/>
  <c r="G67" i="3"/>
  <c r="F67" i="3"/>
  <c r="E67" i="3"/>
  <c r="D67" i="3"/>
  <c r="B67" i="3"/>
  <c r="N66" i="3"/>
  <c r="M66" i="3"/>
  <c r="L66" i="3"/>
  <c r="K66" i="3"/>
  <c r="J66" i="3"/>
  <c r="I66" i="3"/>
  <c r="H66" i="3"/>
  <c r="G66" i="3"/>
  <c r="F66" i="3"/>
  <c r="E66" i="3"/>
  <c r="D66" i="3"/>
  <c r="N65" i="3"/>
  <c r="M65" i="3"/>
  <c r="L65" i="3"/>
  <c r="K65" i="3"/>
  <c r="J65" i="3"/>
  <c r="I65" i="3"/>
  <c r="H65" i="3"/>
  <c r="G65" i="3"/>
  <c r="F65" i="3"/>
  <c r="E65" i="3"/>
  <c r="D65" i="3"/>
  <c r="N64" i="3"/>
  <c r="M64" i="3"/>
  <c r="L64" i="3"/>
  <c r="K64" i="3"/>
  <c r="J64" i="3"/>
  <c r="I64" i="3"/>
  <c r="H64" i="3"/>
  <c r="G64" i="3"/>
  <c r="F64" i="3"/>
  <c r="E64" i="3"/>
  <c r="D64" i="3"/>
  <c r="B64" i="3"/>
  <c r="N63" i="3"/>
  <c r="M63" i="3"/>
  <c r="L63" i="3"/>
  <c r="K63" i="3"/>
  <c r="J63" i="3"/>
  <c r="I63" i="3"/>
  <c r="H63" i="3"/>
  <c r="G63" i="3"/>
  <c r="F63" i="3"/>
  <c r="E63" i="3"/>
  <c r="D63" i="3"/>
  <c r="N62" i="3"/>
  <c r="M62" i="3"/>
  <c r="L62" i="3"/>
  <c r="K62" i="3"/>
  <c r="J62" i="3"/>
  <c r="I62" i="3"/>
  <c r="H62" i="3"/>
  <c r="G62" i="3"/>
  <c r="F62" i="3"/>
  <c r="E62" i="3"/>
  <c r="D62" i="3"/>
  <c r="K68" i="22"/>
  <c r="I68" i="22"/>
  <c r="G68" i="22"/>
  <c r="E68" i="22"/>
  <c r="D68" i="22"/>
  <c r="B68" i="22"/>
  <c r="K67" i="22"/>
  <c r="I67" i="22"/>
  <c r="G67" i="22"/>
  <c r="E67" i="22"/>
  <c r="D67" i="22"/>
  <c r="E60" i="22"/>
  <c r="N59" i="22"/>
  <c r="M59" i="22"/>
  <c r="L59" i="22"/>
  <c r="K59" i="22"/>
  <c r="J59" i="22"/>
  <c r="I59" i="22"/>
  <c r="H59" i="22"/>
  <c r="G59" i="22"/>
  <c r="F59" i="22"/>
  <c r="E59" i="22"/>
  <c r="D59" i="22"/>
  <c r="B59" i="22"/>
  <c r="N58" i="22"/>
  <c r="M58" i="22"/>
  <c r="L58" i="22"/>
  <c r="K58" i="22"/>
  <c r="J58" i="22"/>
  <c r="I58" i="22"/>
  <c r="H58" i="22"/>
  <c r="G58" i="22"/>
  <c r="F58" i="22"/>
  <c r="E58" i="22"/>
  <c r="D58" i="22"/>
  <c r="N57" i="22"/>
  <c r="M57" i="22"/>
  <c r="L57" i="22"/>
  <c r="K57" i="22"/>
  <c r="J57" i="22"/>
  <c r="I57" i="22"/>
  <c r="H57" i="22"/>
  <c r="G57" i="22"/>
  <c r="F57" i="22"/>
  <c r="E57" i="22"/>
  <c r="D57" i="22"/>
  <c r="E49" i="5"/>
  <c r="N48" i="5"/>
  <c r="M48" i="5"/>
  <c r="L48" i="5"/>
  <c r="K48" i="5"/>
  <c r="J48" i="5"/>
  <c r="I48" i="5"/>
  <c r="H48" i="5"/>
  <c r="G48" i="5"/>
  <c r="F48" i="5"/>
  <c r="E48" i="5"/>
  <c r="D48" i="5"/>
  <c r="B48" i="5"/>
  <c r="N47" i="5"/>
  <c r="M47" i="5"/>
  <c r="L47" i="5"/>
  <c r="K47" i="5"/>
  <c r="J47" i="5"/>
  <c r="I47" i="5"/>
  <c r="H47" i="5"/>
  <c r="G47" i="5"/>
  <c r="F47" i="5"/>
  <c r="E47" i="5"/>
  <c r="D47" i="5"/>
  <c r="N46" i="5"/>
  <c r="M46" i="5"/>
  <c r="L46" i="5"/>
  <c r="K46" i="5"/>
  <c r="J46" i="5"/>
  <c r="I46" i="5"/>
  <c r="H46" i="5"/>
  <c r="G46" i="5"/>
  <c r="F46" i="5"/>
  <c r="E46" i="5"/>
  <c r="D46" i="5"/>
  <c r="B28" i="28"/>
  <c r="F26" i="28"/>
  <c r="E26" i="28"/>
  <c r="D26" i="28"/>
  <c r="AA56" i="18" l="1"/>
  <c r="R35" i="18"/>
  <c r="S35" i="18"/>
  <c r="T35" i="18"/>
  <c r="U35" i="18"/>
  <c r="V35" i="18"/>
  <c r="W35" i="18"/>
  <c r="X35" i="18"/>
  <c r="Y35" i="18"/>
  <c r="Z35" i="18"/>
  <c r="Q35" i="18"/>
  <c r="AH8" i="15" l="1"/>
  <c r="AH9" i="15"/>
  <c r="AH10" i="15"/>
  <c r="AH11" i="15"/>
  <c r="AH12" i="15"/>
  <c r="AH13" i="15"/>
  <c r="AH14" i="15"/>
  <c r="AH15" i="15"/>
  <c r="AH16" i="15"/>
  <c r="AH17" i="15"/>
  <c r="AH18" i="15"/>
  <c r="AH19" i="15"/>
  <c r="AH20" i="15"/>
  <c r="AH21" i="15"/>
  <c r="AH22" i="15"/>
  <c r="AH23" i="15"/>
  <c r="AH24" i="15"/>
  <c r="AH25" i="15"/>
  <c r="AH26" i="15"/>
  <c r="AH7" i="15"/>
  <c r="M29" i="30" l="1"/>
  <c r="T37" i="30" s="1"/>
  <c r="L29" i="30"/>
  <c r="J29" i="30"/>
  <c r="M28" i="30"/>
  <c r="T36" i="30" s="1"/>
  <c r="L28" i="30"/>
  <c r="J28" i="30"/>
  <c r="M27" i="30"/>
  <c r="T35" i="30" s="1"/>
  <c r="L27" i="30"/>
  <c r="J27" i="30"/>
  <c r="M26" i="30"/>
  <c r="T34" i="30" s="1"/>
  <c r="L26" i="30"/>
  <c r="J26" i="30"/>
  <c r="V37" i="30"/>
  <c r="O29" i="30" s="1"/>
  <c r="U37" i="30"/>
  <c r="V36" i="30"/>
  <c r="O28" i="30" s="1"/>
  <c r="U36" i="30"/>
  <c r="V35" i="30"/>
  <c r="O27" i="30" s="1"/>
  <c r="U35" i="30"/>
  <c r="V34" i="30"/>
  <c r="O26" i="30" s="1"/>
  <c r="U34" i="30"/>
  <c r="N26" i="30" s="1"/>
  <c r="F29" i="30"/>
  <c r="T28" i="30" s="1"/>
  <c r="E29" i="30"/>
  <c r="V28" i="30"/>
  <c r="H29" i="30" s="1"/>
  <c r="U28" i="30"/>
  <c r="G29" i="30" s="1"/>
  <c r="F28" i="30"/>
  <c r="T27" i="30" s="1"/>
  <c r="E28" i="30"/>
  <c r="V27" i="30"/>
  <c r="H28" i="30" s="1"/>
  <c r="U27" i="30"/>
  <c r="G28" i="30" s="1"/>
  <c r="F27" i="30"/>
  <c r="T26" i="30" s="1"/>
  <c r="E27" i="30"/>
  <c r="V26" i="30"/>
  <c r="H27" i="30" s="1"/>
  <c r="U26" i="30"/>
  <c r="G27" i="30" s="1"/>
  <c r="F26" i="30"/>
  <c r="T25" i="30" s="1"/>
  <c r="E26" i="30"/>
  <c r="V25" i="30"/>
  <c r="H26" i="30" s="1"/>
  <c r="U25" i="30"/>
  <c r="C14" i="30"/>
  <c r="J13" i="30"/>
  <c r="W13" i="30" s="1"/>
  <c r="C13" i="30"/>
  <c r="J12" i="30"/>
  <c r="W12" i="30" s="1"/>
  <c r="C12" i="30"/>
  <c r="T12" i="30" s="1"/>
  <c r="W37" i="30" l="1"/>
  <c r="X37" i="30"/>
  <c r="X28" i="30"/>
  <c r="X35" i="30"/>
  <c r="W35" i="30"/>
  <c r="W28" i="30"/>
  <c r="W26" i="30"/>
  <c r="W25" i="30"/>
  <c r="X25" i="30"/>
  <c r="G26" i="30"/>
  <c r="W36" i="30"/>
  <c r="X36" i="30"/>
  <c r="W27" i="30"/>
  <c r="X27" i="30"/>
  <c r="T13" i="30"/>
  <c r="W34" i="30"/>
  <c r="N28" i="30"/>
  <c r="X26" i="30"/>
  <c r="X34" i="30"/>
  <c r="N29" i="30"/>
  <c r="N27" i="30"/>
  <c r="B2" i="30" l="1"/>
  <c r="S2" i="21"/>
  <c r="R2" i="21"/>
  <c r="AV19" i="15"/>
  <c r="AV18" i="15"/>
  <c r="AV17" i="15"/>
  <c r="T2" i="21" l="1"/>
  <c r="U2" i="21"/>
  <c r="AE14" i="15"/>
  <c r="AE13" i="15"/>
  <c r="AE12" i="15"/>
  <c r="AX16" i="15" l="1"/>
  <c r="AV15" i="15" l="1"/>
  <c r="AV14" i="15"/>
  <c r="AV13" i="15"/>
  <c r="AV12" i="15"/>
  <c r="AX11" i="15"/>
  <c r="AX17" i="15" l="1"/>
  <c r="AX12" i="15"/>
  <c r="AX13" i="15" l="1"/>
  <c r="AX14" i="15" l="1"/>
  <c r="AX15" i="15" l="1"/>
  <c r="B3" i="18"/>
  <c r="B3" i="16" l="1"/>
  <c r="B2" i="25"/>
  <c r="B2" i="5"/>
  <c r="B2" i="3" l="1"/>
  <c r="B2" i="22" l="1"/>
  <c r="P12" i="16"/>
  <c r="AA46" i="18"/>
  <c r="AA34" i="18"/>
  <c r="AA25" i="18"/>
  <c r="AA15" i="18"/>
  <c r="P6" i="18"/>
  <c r="A66" i="18" s="1"/>
  <c r="J61" i="16"/>
  <c r="I61" i="16" s="1"/>
  <c r="J51" i="16"/>
  <c r="I51" i="16" s="1"/>
  <c r="J41" i="16"/>
  <c r="I41" i="16" s="1"/>
  <c r="J31" i="16"/>
  <c r="I31" i="16" s="1"/>
  <c r="J21" i="16"/>
  <c r="I21" i="16" s="1"/>
  <c r="P7" i="16"/>
  <c r="A62" i="16" s="1"/>
  <c r="AE11" i="15"/>
  <c r="AE10" i="15"/>
  <c r="AE9" i="15"/>
  <c r="AE8" i="15"/>
  <c r="AE7" i="15"/>
  <c r="P15" i="38" l="1"/>
  <c r="B13" i="38" s="1"/>
  <c r="P24" i="38"/>
  <c r="B23" i="38" s="1"/>
  <c r="Q7" i="16"/>
  <c r="Q14" i="16" s="1"/>
  <c r="A63" i="16"/>
  <c r="Q6" i="18"/>
  <c r="Q11" i="18" s="1"/>
  <c r="P11" i="18"/>
  <c r="P14" i="16"/>
  <c r="AA18" i="16" l="1"/>
  <c r="R14" i="16"/>
  <c r="R15" i="18"/>
  <c r="V15" i="18"/>
  <c r="Z15" i="18"/>
  <c r="T15" i="18"/>
  <c r="X15" i="18"/>
  <c r="U15" i="18"/>
  <c r="S15" i="18"/>
  <c r="W15" i="18"/>
  <c r="Y15" i="18"/>
  <c r="Q15" i="18"/>
  <c r="R18" i="18"/>
  <c r="V18" i="18"/>
  <c r="Z18" i="18"/>
  <c r="X18" i="18"/>
  <c r="Y18" i="18"/>
  <c r="S18" i="18"/>
  <c r="W18" i="18"/>
  <c r="T18" i="18"/>
  <c r="U18" i="18"/>
  <c r="Q18" i="18"/>
  <c r="R17" i="18"/>
  <c r="V17" i="18"/>
  <c r="Z17" i="18"/>
  <c r="W17" i="18"/>
  <c r="T17" i="18"/>
  <c r="X17" i="18"/>
  <c r="U17" i="18"/>
  <c r="Y17" i="18"/>
  <c r="S17" i="18"/>
  <c r="Q17" i="18"/>
  <c r="AA17" i="18"/>
  <c r="R11" i="18"/>
  <c r="AX18" i="15"/>
  <c r="AX19" i="15" s="1"/>
  <c r="Q22" i="16"/>
  <c r="Q22" i="18"/>
  <c r="P22" i="18"/>
  <c r="W16" i="16"/>
  <c r="AA16" i="16"/>
  <c r="X16" i="16"/>
  <c r="Y16" i="16"/>
  <c r="V16" i="16"/>
  <c r="Q16" i="16"/>
  <c r="R16" i="16"/>
  <c r="U16" i="16"/>
  <c r="P22" i="16"/>
  <c r="R22" i="16" l="1"/>
  <c r="R25" i="18"/>
  <c r="V25" i="18"/>
  <c r="Z25" i="18"/>
  <c r="U25" i="18"/>
  <c r="S25" i="18"/>
  <c r="W25" i="18"/>
  <c r="T25" i="18"/>
  <c r="X25" i="18"/>
  <c r="Y25" i="18"/>
  <c r="Q25" i="18"/>
  <c r="Z28" i="18"/>
  <c r="R28" i="18"/>
  <c r="V28" i="18"/>
  <c r="T28" i="18"/>
  <c r="X28" i="18"/>
  <c r="U28" i="18"/>
  <c r="S28" i="18"/>
  <c r="W28" i="18"/>
  <c r="Y28" i="18"/>
  <c r="Q28" i="18"/>
  <c r="R27" i="18"/>
  <c r="V27" i="18"/>
  <c r="Z27" i="18"/>
  <c r="U27" i="18"/>
  <c r="S27" i="18"/>
  <c r="W27" i="18"/>
  <c r="X27" i="18"/>
  <c r="Y27" i="18"/>
  <c r="T27" i="18"/>
  <c r="Q27" i="18"/>
  <c r="R22" i="18"/>
  <c r="AA27" i="18"/>
  <c r="Q31" i="16"/>
  <c r="Q40" i="16" s="1"/>
  <c r="Y18" i="16"/>
  <c r="Z18" i="16"/>
  <c r="Q17" i="16"/>
  <c r="Q18" i="16"/>
  <c r="U18" i="16"/>
  <c r="W18" i="16"/>
  <c r="B12" i="16"/>
  <c r="V18" i="16"/>
  <c r="X18" i="16"/>
  <c r="T18" i="16"/>
  <c r="S18" i="16"/>
  <c r="R18" i="16"/>
  <c r="AB18" i="16"/>
  <c r="P15" i="16"/>
  <c r="B13" i="16" s="1"/>
  <c r="X16" i="18"/>
  <c r="X19" i="18" s="1"/>
  <c r="T16" i="18"/>
  <c r="T19" i="18" s="1"/>
  <c r="W16" i="18"/>
  <c r="W19" i="18" s="1"/>
  <c r="S16" i="18"/>
  <c r="S19" i="18" s="1"/>
  <c r="Z16" i="18"/>
  <c r="Z19" i="18" s="1"/>
  <c r="V16" i="18"/>
  <c r="V19" i="18" s="1"/>
  <c r="R16" i="18"/>
  <c r="R19" i="18" s="1"/>
  <c r="B11" i="18"/>
  <c r="Y16" i="18"/>
  <c r="Y19" i="18" s="1"/>
  <c r="U16" i="18"/>
  <c r="U19" i="18" s="1"/>
  <c r="Q16" i="18"/>
  <c r="Q19" i="18" s="1"/>
  <c r="P13" i="18"/>
  <c r="B12" i="18" s="1"/>
  <c r="Q31" i="18"/>
  <c r="Z16" i="16"/>
  <c r="W25" i="16"/>
  <c r="P40" i="16"/>
  <c r="Z25" i="16"/>
  <c r="Y25" i="16"/>
  <c r="Q19" i="16"/>
  <c r="U25" i="16"/>
  <c r="T16" i="16"/>
  <c r="R25" i="16"/>
  <c r="AA25" i="16"/>
  <c r="S16" i="16"/>
  <c r="V25" i="16"/>
  <c r="P31" i="18"/>
  <c r="R40" i="16" l="1"/>
  <c r="R34" i="18"/>
  <c r="V34" i="18"/>
  <c r="Z34" i="18"/>
  <c r="S34" i="18"/>
  <c r="W34" i="18"/>
  <c r="Y34" i="18"/>
  <c r="T34" i="18"/>
  <c r="X34" i="18"/>
  <c r="U34" i="18"/>
  <c r="Q34" i="18"/>
  <c r="R38" i="18"/>
  <c r="V38" i="18"/>
  <c r="Z38" i="18"/>
  <c r="S38" i="18"/>
  <c r="W38" i="18"/>
  <c r="T38" i="18"/>
  <c r="X38" i="18"/>
  <c r="U38" i="18"/>
  <c r="Y38" i="18"/>
  <c r="Q38" i="18"/>
  <c r="R37" i="18"/>
  <c r="V37" i="18"/>
  <c r="Z37" i="18"/>
  <c r="T37" i="18"/>
  <c r="X37" i="18"/>
  <c r="Y37" i="18"/>
  <c r="S37" i="18"/>
  <c r="W37" i="18"/>
  <c r="U37" i="18"/>
  <c r="Q37" i="18"/>
  <c r="R31" i="18"/>
  <c r="AA37" i="18"/>
  <c r="T27" i="16"/>
  <c r="S27" i="16"/>
  <c r="Q26" i="16"/>
  <c r="Q27" i="16"/>
  <c r="Z27" i="16"/>
  <c r="P24" i="16"/>
  <c r="B23" i="16" s="1"/>
  <c r="B22" i="16"/>
  <c r="AB27" i="16"/>
  <c r="AA27" i="16"/>
  <c r="V27" i="16"/>
  <c r="Y27" i="16"/>
  <c r="X27" i="16"/>
  <c r="W27" i="16"/>
  <c r="R27" i="16"/>
  <c r="U27" i="16"/>
  <c r="J18" i="16"/>
  <c r="I18" i="16" s="1"/>
  <c r="S17" i="16"/>
  <c r="Y26" i="18"/>
  <c r="Y29" i="18" s="1"/>
  <c r="U26" i="18"/>
  <c r="U29" i="18" s="1"/>
  <c r="Q26" i="18"/>
  <c r="Q29" i="18" s="1"/>
  <c r="P24" i="18"/>
  <c r="B23" i="18" s="1"/>
  <c r="X26" i="18"/>
  <c r="X29" i="18" s="1"/>
  <c r="T26" i="18"/>
  <c r="T29" i="18" s="1"/>
  <c r="W26" i="18"/>
  <c r="W29" i="18" s="1"/>
  <c r="S26" i="18"/>
  <c r="S29" i="18" s="1"/>
  <c r="Z26" i="18"/>
  <c r="Z29" i="18" s="1"/>
  <c r="V26" i="18"/>
  <c r="V29" i="18" s="1"/>
  <c r="R26" i="18"/>
  <c r="R29" i="18" s="1"/>
  <c r="B22" i="18"/>
  <c r="Q50" i="16"/>
  <c r="Q42" i="18"/>
  <c r="AA19" i="18"/>
  <c r="W43" i="16"/>
  <c r="S19" i="16"/>
  <c r="AA19" i="16"/>
  <c r="V19" i="16"/>
  <c r="U19" i="16"/>
  <c r="T19" i="16"/>
  <c r="R19" i="16"/>
  <c r="Z19" i="16"/>
  <c r="Q43" i="16"/>
  <c r="U43" i="16"/>
  <c r="T25" i="16"/>
  <c r="Q25" i="16"/>
  <c r="X19" i="16"/>
  <c r="P31" i="16"/>
  <c r="P50" i="16"/>
  <c r="Z43" i="16"/>
  <c r="S25" i="16"/>
  <c r="W19" i="16"/>
  <c r="T43" i="16"/>
  <c r="X25" i="16"/>
  <c r="Y19" i="16"/>
  <c r="R43" i="16"/>
  <c r="S43" i="16"/>
  <c r="AA43" i="16"/>
  <c r="P42" i="18"/>
  <c r="R50" i="16" l="1"/>
  <c r="R31" i="16"/>
  <c r="R46" i="18"/>
  <c r="V46" i="18"/>
  <c r="Z46" i="18"/>
  <c r="W46" i="18"/>
  <c r="T46" i="18"/>
  <c r="U46" i="18"/>
  <c r="S46" i="18"/>
  <c r="X46" i="18"/>
  <c r="Y46" i="18"/>
  <c r="Q46" i="18"/>
  <c r="R49" i="18"/>
  <c r="V49" i="18"/>
  <c r="Z49" i="18"/>
  <c r="U49" i="18"/>
  <c r="S49" i="18"/>
  <c r="W49" i="18"/>
  <c r="Y49" i="18"/>
  <c r="T49" i="18"/>
  <c r="X49" i="18"/>
  <c r="Q49" i="18"/>
  <c r="R48" i="18"/>
  <c r="V48" i="18"/>
  <c r="Z48" i="18"/>
  <c r="Y48" i="18"/>
  <c r="S48" i="18"/>
  <c r="W48" i="18"/>
  <c r="T48" i="18"/>
  <c r="X48" i="18"/>
  <c r="U48" i="18"/>
  <c r="Q48" i="18"/>
  <c r="R42" i="18"/>
  <c r="AA48" i="18"/>
  <c r="J19" i="16"/>
  <c r="I19" i="16" s="1"/>
  <c r="F20" i="16"/>
  <c r="E20" i="16" s="1"/>
  <c r="H20" i="16"/>
  <c r="G20" i="16" s="1"/>
  <c r="Y36" i="16"/>
  <c r="AB36" i="16"/>
  <c r="AA36" i="16"/>
  <c r="Z36" i="16"/>
  <c r="Q36" i="16"/>
  <c r="T36" i="16"/>
  <c r="S36" i="16"/>
  <c r="R36" i="16"/>
  <c r="B32" i="16"/>
  <c r="Q35" i="16"/>
  <c r="U36" i="16"/>
  <c r="X36" i="16"/>
  <c r="W36" i="16"/>
  <c r="V36" i="16"/>
  <c r="P32" i="16"/>
  <c r="B33" i="16" s="1"/>
  <c r="F18" i="16"/>
  <c r="E18" i="16" s="1"/>
  <c r="AA17" i="16"/>
  <c r="H21" i="16"/>
  <c r="G21" i="16" s="1"/>
  <c r="J20" i="16"/>
  <c r="I20" i="16" s="1"/>
  <c r="Y17" i="16"/>
  <c r="R17" i="16"/>
  <c r="T17" i="16" s="1"/>
  <c r="H18" i="16"/>
  <c r="G18" i="16" s="1"/>
  <c r="Z17" i="16"/>
  <c r="F21" i="16"/>
  <c r="E21" i="16" s="1"/>
  <c r="H19" i="16"/>
  <c r="G19" i="16" s="1"/>
  <c r="F19" i="16"/>
  <c r="E19" i="16" s="1"/>
  <c r="J29" i="16"/>
  <c r="I29" i="16" s="1"/>
  <c r="J30" i="16"/>
  <c r="I30" i="16" s="1"/>
  <c r="Z55" i="16"/>
  <c r="V55" i="16"/>
  <c r="R55" i="16"/>
  <c r="Q54" i="16"/>
  <c r="Y55" i="16"/>
  <c r="U55" i="16"/>
  <c r="Q55" i="16"/>
  <c r="B52" i="16"/>
  <c r="AB55" i="16"/>
  <c r="X55" i="16"/>
  <c r="T55" i="16"/>
  <c r="P51" i="16"/>
  <c r="B53" i="16" s="1"/>
  <c r="AA55" i="16"/>
  <c r="W55" i="16"/>
  <c r="S55" i="16"/>
  <c r="F19" i="18"/>
  <c r="E19" i="18" s="1"/>
  <c r="J20" i="18"/>
  <c r="I20" i="18" s="1"/>
  <c r="J18" i="18"/>
  <c r="I18" i="18" s="1"/>
  <c r="W36" i="18"/>
  <c r="W39" i="18" s="1"/>
  <c r="S36" i="18"/>
  <c r="S39" i="18" s="1"/>
  <c r="P33" i="18"/>
  <c r="B34" i="18" s="1"/>
  <c r="Z36" i="18"/>
  <c r="Z39" i="18" s="1"/>
  <c r="V36" i="18"/>
  <c r="V39" i="18" s="1"/>
  <c r="R36" i="18"/>
  <c r="R39" i="18" s="1"/>
  <c r="Y36" i="18"/>
  <c r="Y39" i="18" s="1"/>
  <c r="U36" i="18"/>
  <c r="U39" i="18" s="1"/>
  <c r="Q36" i="18"/>
  <c r="Q39" i="18" s="1"/>
  <c r="B33" i="18"/>
  <c r="X36" i="18"/>
  <c r="X39" i="18" s="1"/>
  <c r="T36" i="18"/>
  <c r="T39" i="18" s="1"/>
  <c r="H18" i="18"/>
  <c r="G18" i="18" s="1"/>
  <c r="F21" i="18"/>
  <c r="E21" i="18" s="1"/>
  <c r="H20" i="18"/>
  <c r="G20" i="18" s="1"/>
  <c r="F20" i="18"/>
  <c r="E20" i="18" s="1"/>
  <c r="Y46" i="16"/>
  <c r="U46" i="16"/>
  <c r="Q46" i="16"/>
  <c r="AB46" i="16"/>
  <c r="X46" i="16"/>
  <c r="T46" i="16"/>
  <c r="P42" i="16"/>
  <c r="B43" i="16" s="1"/>
  <c r="AA46" i="16"/>
  <c r="W46" i="16"/>
  <c r="S46" i="16"/>
  <c r="B42" i="16"/>
  <c r="Z46" i="16"/>
  <c r="V46" i="16"/>
  <c r="R46" i="16"/>
  <c r="Q45" i="16"/>
  <c r="F18" i="18"/>
  <c r="E18" i="18" s="1"/>
  <c r="J19" i="18"/>
  <c r="I19" i="18" s="1"/>
  <c r="H19" i="18"/>
  <c r="G19" i="18" s="1"/>
  <c r="Q53" i="18"/>
  <c r="AA29" i="18"/>
  <c r="Z28" i="16"/>
  <c r="P53" i="18"/>
  <c r="Y28" i="16"/>
  <c r="S11" i="18"/>
  <c r="W52" i="16"/>
  <c r="AA52" i="16"/>
  <c r="X43" i="16"/>
  <c r="S28" i="16"/>
  <c r="AA28" i="16"/>
  <c r="X28" i="16"/>
  <c r="AA34" i="16"/>
  <c r="W28" i="16"/>
  <c r="V43" i="16"/>
  <c r="Q28" i="16"/>
  <c r="V52" i="16"/>
  <c r="AA56" i="16"/>
  <c r="R28" i="16"/>
  <c r="V28" i="16"/>
  <c r="S52" i="16"/>
  <c r="AA37" i="16"/>
  <c r="Z52" i="16"/>
  <c r="U52" i="16"/>
  <c r="Z56" i="16"/>
  <c r="U28" i="16"/>
  <c r="T28" i="16"/>
  <c r="Q52" i="16"/>
  <c r="Y43" i="16"/>
  <c r="R56" i="18" l="1"/>
  <c r="H62" i="18" s="1"/>
  <c r="V56" i="18"/>
  <c r="J63" i="18" s="1"/>
  <c r="Z56" i="18"/>
  <c r="F65" i="18" s="1"/>
  <c r="X56" i="18"/>
  <c r="H64" i="18" s="1"/>
  <c r="Y56" i="18"/>
  <c r="J64" i="18" s="1"/>
  <c r="S56" i="18"/>
  <c r="J62" i="18" s="1"/>
  <c r="W56" i="18"/>
  <c r="F64" i="18" s="1"/>
  <c r="T56" i="18"/>
  <c r="F63" i="18" s="1"/>
  <c r="U56" i="18"/>
  <c r="H63" i="18" s="1"/>
  <c r="Q56" i="18"/>
  <c r="F62" i="18" s="1"/>
  <c r="R59" i="18"/>
  <c r="V59" i="18"/>
  <c r="Z59" i="18"/>
  <c r="X59" i="18"/>
  <c r="S59" i="18"/>
  <c r="W59" i="18"/>
  <c r="T59" i="18"/>
  <c r="Y59" i="18"/>
  <c r="U59" i="18"/>
  <c r="Q59" i="18"/>
  <c r="R58" i="18"/>
  <c r="V58" i="18"/>
  <c r="Z58" i="18"/>
  <c r="S58" i="18"/>
  <c r="W58" i="18"/>
  <c r="Y58" i="18"/>
  <c r="T58" i="18"/>
  <c r="X58" i="18"/>
  <c r="U58" i="18"/>
  <c r="Q58" i="18"/>
  <c r="H30" i="16"/>
  <c r="G30" i="16" s="1"/>
  <c r="R53" i="18"/>
  <c r="AA58" i="18"/>
  <c r="U17" i="16"/>
  <c r="F51" i="16"/>
  <c r="E51" i="16" s="1"/>
  <c r="Z45" i="16"/>
  <c r="F61" i="16"/>
  <c r="E61" i="16" s="1"/>
  <c r="Z54" i="16"/>
  <c r="F28" i="16"/>
  <c r="E28" i="16" s="1"/>
  <c r="H29" i="16"/>
  <c r="G29" i="16" s="1"/>
  <c r="F31" i="16"/>
  <c r="E31" i="16" s="1"/>
  <c r="Z26" i="16"/>
  <c r="F30" i="16"/>
  <c r="E30" i="16" s="1"/>
  <c r="J28" i="16"/>
  <c r="I28" i="16" s="1"/>
  <c r="S26" i="16"/>
  <c r="F29" i="16"/>
  <c r="E29" i="16" s="1"/>
  <c r="T26" i="16"/>
  <c r="H31" i="16"/>
  <c r="G31" i="16" s="1"/>
  <c r="AA26" i="16"/>
  <c r="H28" i="16"/>
  <c r="G28" i="16" s="1"/>
  <c r="R26" i="16"/>
  <c r="F11" i="18"/>
  <c r="H29" i="18"/>
  <c r="G29" i="18" s="1"/>
  <c r="Z47" i="18"/>
  <c r="V47" i="18"/>
  <c r="R47" i="18"/>
  <c r="B44" i="18"/>
  <c r="Y47" i="18"/>
  <c r="U47" i="18"/>
  <c r="Q47" i="18"/>
  <c r="X47" i="18"/>
  <c r="T47" i="18"/>
  <c r="P44" i="18"/>
  <c r="W47" i="18"/>
  <c r="S47" i="18"/>
  <c r="J29" i="18"/>
  <c r="I29" i="18" s="1"/>
  <c r="F29" i="18"/>
  <c r="E29" i="18" s="1"/>
  <c r="J30" i="18"/>
  <c r="I30" i="18" s="1"/>
  <c r="F30" i="18"/>
  <c r="E30" i="18" s="1"/>
  <c r="J31" i="18"/>
  <c r="I31" i="18" s="1"/>
  <c r="F31" i="18"/>
  <c r="E31" i="18" s="1"/>
  <c r="W57" i="18"/>
  <c r="W60" i="18" s="1"/>
  <c r="S57" i="18"/>
  <c r="S60" i="18" s="1"/>
  <c r="B55" i="18"/>
  <c r="Z57" i="18"/>
  <c r="Z60" i="18" s="1"/>
  <c r="V57" i="18"/>
  <c r="V60" i="18" s="1"/>
  <c r="R57" i="18"/>
  <c r="R60" i="18" s="1"/>
  <c r="P54" i="18"/>
  <c r="Y57" i="18"/>
  <c r="Y60" i="18" s="1"/>
  <c r="U57" i="18"/>
  <c r="U60" i="18" s="1"/>
  <c r="Q57" i="18"/>
  <c r="Q60" i="18" s="1"/>
  <c r="X57" i="18"/>
  <c r="X60" i="18" s="1"/>
  <c r="T57" i="18"/>
  <c r="T60" i="18" s="1"/>
  <c r="H30" i="18"/>
  <c r="G30" i="18" s="1"/>
  <c r="F32" i="18"/>
  <c r="E32" i="18" s="1"/>
  <c r="H31" i="18"/>
  <c r="G31" i="18" s="1"/>
  <c r="B44" i="16"/>
  <c r="AA39" i="18"/>
  <c r="Q47" i="16"/>
  <c r="Y34" i="16"/>
  <c r="T34" i="16"/>
  <c r="S34" i="16"/>
  <c r="T52" i="16"/>
  <c r="X37" i="16"/>
  <c r="V33" i="18"/>
  <c r="X47" i="16"/>
  <c r="X33" i="18"/>
  <c r="V47" i="16"/>
  <c r="X52" i="16"/>
  <c r="Z34" i="16"/>
  <c r="T56" i="16"/>
  <c r="R47" i="16"/>
  <c r="W47" i="16"/>
  <c r="S56" i="16"/>
  <c r="W33" i="18"/>
  <c r="V56" i="16"/>
  <c r="V34" i="16"/>
  <c r="W56" i="16"/>
  <c r="X34" i="16"/>
  <c r="T37" i="16"/>
  <c r="T47" i="16"/>
  <c r="U47" i="16"/>
  <c r="V37" i="16"/>
  <c r="Y33" i="18"/>
  <c r="Y47" i="16"/>
  <c r="Z37" i="16"/>
  <c r="W37" i="16"/>
  <c r="S47" i="16"/>
  <c r="Y37" i="16"/>
  <c r="Y52" i="16"/>
  <c r="R34" i="16"/>
  <c r="W34" i="16"/>
  <c r="Q37" i="16"/>
  <c r="S22" i="18"/>
  <c r="Z47" i="16"/>
  <c r="R52" i="16"/>
  <c r="U56" i="16"/>
  <c r="U37" i="16"/>
  <c r="S37" i="16"/>
  <c r="Y56" i="16"/>
  <c r="U34" i="16"/>
  <c r="Q34" i="16"/>
  <c r="Z33" i="18"/>
  <c r="X56" i="16"/>
  <c r="AA47" i="16"/>
  <c r="R56" i="16"/>
  <c r="Q56" i="16"/>
  <c r="R37" i="16"/>
  <c r="F59" i="16" l="1"/>
  <c r="E59" i="16" s="1"/>
  <c r="R35" i="16"/>
  <c r="H38" i="16"/>
  <c r="G38" i="16" s="1"/>
  <c r="Z35" i="16"/>
  <c r="F41" i="16"/>
  <c r="E41" i="16" s="1"/>
  <c r="F38" i="16"/>
  <c r="E38" i="16" s="1"/>
  <c r="Y45" i="16"/>
  <c r="J50" i="16"/>
  <c r="I50" i="16" s="1"/>
  <c r="F40" i="16"/>
  <c r="E40" i="16" s="1"/>
  <c r="S35" i="16"/>
  <c r="T35" i="16" s="1"/>
  <c r="J38" i="16"/>
  <c r="I38" i="16" s="1"/>
  <c r="V17" i="16"/>
  <c r="W17" i="16" s="1"/>
  <c r="B56" i="18"/>
  <c r="U50" i="18"/>
  <c r="Y50" i="18"/>
  <c r="R50" i="18"/>
  <c r="V50" i="18"/>
  <c r="Z50" i="18"/>
  <c r="X50" i="18"/>
  <c r="S50" i="18"/>
  <c r="W50" i="18"/>
  <c r="T50" i="18"/>
  <c r="B45" i="18"/>
  <c r="Q50" i="18"/>
  <c r="F39" i="16"/>
  <c r="E39" i="16" s="1"/>
  <c r="H39" i="16"/>
  <c r="G39" i="16" s="1"/>
  <c r="J39" i="16"/>
  <c r="I39" i="16" s="1"/>
  <c r="X35" i="16"/>
  <c r="H40" i="16"/>
  <c r="G40" i="16" s="1"/>
  <c r="Y35" i="16"/>
  <c r="J40" i="16"/>
  <c r="I40" i="16" s="1"/>
  <c r="H41" i="16"/>
  <c r="G41" i="16" s="1"/>
  <c r="AA35" i="16"/>
  <c r="H48" i="16"/>
  <c r="G48" i="16" s="1"/>
  <c r="R45" i="16"/>
  <c r="H50" i="16"/>
  <c r="G50" i="16" s="1"/>
  <c r="F50" i="16"/>
  <c r="E50" i="16" s="1"/>
  <c r="Y54" i="16"/>
  <c r="J60" i="16"/>
  <c r="I60" i="16" s="1"/>
  <c r="T45" i="16"/>
  <c r="F49" i="16"/>
  <c r="E49" i="16" s="1"/>
  <c r="AA54" i="16"/>
  <c r="H61" i="16"/>
  <c r="G61" i="16" s="1"/>
  <c r="S54" i="16"/>
  <c r="J58" i="16"/>
  <c r="I58" i="16" s="1"/>
  <c r="F48" i="16"/>
  <c r="E48" i="16" s="1"/>
  <c r="H49" i="16"/>
  <c r="G49" i="16" s="1"/>
  <c r="J49" i="16"/>
  <c r="I49" i="16" s="1"/>
  <c r="H58" i="16"/>
  <c r="G58" i="16" s="1"/>
  <c r="R54" i="16"/>
  <c r="F22" i="18"/>
  <c r="H51" i="16"/>
  <c r="G51" i="16" s="1"/>
  <c r="AA45" i="16"/>
  <c r="J48" i="16"/>
  <c r="I48" i="16" s="1"/>
  <c r="S45" i="16"/>
  <c r="F60" i="16"/>
  <c r="E60" i="16" s="1"/>
  <c r="F58" i="16"/>
  <c r="E58" i="16" s="1"/>
  <c r="H59" i="16"/>
  <c r="G59" i="16" s="1"/>
  <c r="H60" i="16"/>
  <c r="G60" i="16" s="1"/>
  <c r="J59" i="16"/>
  <c r="I59" i="16" s="1"/>
  <c r="U26" i="16"/>
  <c r="F43" i="18"/>
  <c r="E43" i="18" s="1"/>
  <c r="H41" i="18"/>
  <c r="G41" i="18" s="1"/>
  <c r="J41" i="18"/>
  <c r="I41" i="18" s="1"/>
  <c r="F41" i="18"/>
  <c r="E41" i="18" s="1"/>
  <c r="J40" i="18"/>
  <c r="I40" i="18" s="1"/>
  <c r="F40" i="18"/>
  <c r="E40" i="18" s="1"/>
  <c r="H42" i="18"/>
  <c r="G42" i="18" s="1"/>
  <c r="J42" i="18"/>
  <c r="I42" i="18" s="1"/>
  <c r="F42" i="18"/>
  <c r="E42" i="18" s="1"/>
  <c r="H40" i="18"/>
  <c r="G40" i="18" s="1"/>
  <c r="S51" i="18"/>
  <c r="Q51" i="18"/>
  <c r="Z51" i="18"/>
  <c r="W51" i="18"/>
  <c r="T51" i="18"/>
  <c r="U51" i="18"/>
  <c r="X51" i="18"/>
  <c r="Y51" i="18"/>
  <c r="R51" i="18"/>
  <c r="AA60" i="18"/>
  <c r="V51" i="18"/>
  <c r="Z55" i="18"/>
  <c r="Y55" i="18"/>
  <c r="V55" i="18"/>
  <c r="U55" i="18"/>
  <c r="S53" i="18"/>
  <c r="X55" i="18"/>
  <c r="S31" i="18"/>
  <c r="S55" i="18"/>
  <c r="T55" i="18"/>
  <c r="W55" i="18"/>
  <c r="R55" i="18"/>
  <c r="Q55" i="18"/>
  <c r="X17" i="16" l="1"/>
  <c r="U35" i="16"/>
  <c r="V35" i="16" s="1"/>
  <c r="T54" i="16"/>
  <c r="V26" i="16"/>
  <c r="Y26" i="16" s="1"/>
  <c r="U45" i="16"/>
  <c r="F33" i="18"/>
  <c r="E62" i="18"/>
  <c r="I63" i="18"/>
  <c r="J52" i="18"/>
  <c r="I52" i="18" s="1"/>
  <c r="F52" i="18"/>
  <c r="E52" i="18" s="1"/>
  <c r="J53" i="18"/>
  <c r="I53" i="18" s="1"/>
  <c r="G63" i="18"/>
  <c r="E65" i="18"/>
  <c r="F54" i="18"/>
  <c r="E54" i="18" s="1"/>
  <c r="H53" i="18"/>
  <c r="G53" i="18" s="1"/>
  <c r="E63" i="18"/>
  <c r="I64" i="18"/>
  <c r="I62" i="18"/>
  <c r="J51" i="18"/>
  <c r="I51" i="18" s="1"/>
  <c r="F51" i="18"/>
  <c r="E51" i="18" s="1"/>
  <c r="G64" i="18"/>
  <c r="G62" i="18"/>
  <c r="E64" i="18"/>
  <c r="H51" i="18"/>
  <c r="G51" i="18" s="1"/>
  <c r="F53" i="18"/>
  <c r="E53" i="18" s="1"/>
  <c r="H52" i="18"/>
  <c r="G52" i="18" s="1"/>
  <c r="AA50" i="18"/>
  <c r="S42" i="18"/>
  <c r="U54" i="16" l="1"/>
  <c r="V54" i="16" s="1"/>
  <c r="W35" i="16"/>
  <c r="W26" i="16"/>
  <c r="X26" i="16" s="1"/>
  <c r="V45" i="16"/>
  <c r="F55" i="18"/>
  <c r="F44" i="18"/>
  <c r="W54" i="16" l="1"/>
  <c r="X54" i="16"/>
  <c r="W45" i="16"/>
  <c r="X45" i="16" s="1"/>
</calcChain>
</file>

<file path=xl/sharedStrings.xml><?xml version="1.0" encoding="utf-8"?>
<sst xmlns="http://schemas.openxmlformats.org/spreadsheetml/2006/main" count="2009" uniqueCount="764">
  <si>
    <t>大阪市</t>
    <rPh sb="0" eb="3">
      <t>オオサカシ</t>
    </rPh>
    <phoneticPr fontId="1"/>
  </si>
  <si>
    <t>学校</t>
    <rPh sb="0" eb="2">
      <t>ガッコウ</t>
    </rPh>
    <phoneticPr fontId="1"/>
  </si>
  <si>
    <t>大阪府</t>
    <rPh sb="0" eb="3">
      <t>オオサカフ</t>
    </rPh>
    <phoneticPr fontId="1"/>
  </si>
  <si>
    <t>国語</t>
    <rPh sb="0" eb="2">
      <t>コクゴ</t>
    </rPh>
    <phoneticPr fontId="1"/>
  </si>
  <si>
    <t>社会</t>
    <rPh sb="0" eb="2">
      <t>シャカイ</t>
    </rPh>
    <phoneticPr fontId="1"/>
  </si>
  <si>
    <t>数学</t>
    <rPh sb="0" eb="2">
      <t>スウガク</t>
    </rPh>
    <phoneticPr fontId="1"/>
  </si>
  <si>
    <t>英語</t>
    <rPh sb="0" eb="2">
      <t>エイゴ</t>
    </rPh>
    <phoneticPr fontId="1"/>
  </si>
  <si>
    <t>学年</t>
    <rPh sb="0" eb="2">
      <t>ガクネン</t>
    </rPh>
    <phoneticPr fontId="1"/>
  </si>
  <si>
    <t>※</t>
    <phoneticPr fontId="1"/>
  </si>
  <si>
    <t>２年生の社会は</t>
    <rPh sb="1" eb="3">
      <t>ネンセイ</t>
    </rPh>
    <rPh sb="4" eb="6">
      <t>シャカイ</t>
    </rPh>
    <phoneticPr fontId="1"/>
  </si>
  <si>
    <t>問題を選択</t>
    <rPh sb="0" eb="2">
      <t>モンダイ</t>
    </rPh>
    <rPh sb="3" eb="5">
      <t>センタク</t>
    </rPh>
    <phoneticPr fontId="1"/>
  </si>
  <si>
    <t>社会※</t>
    <rPh sb="0" eb="2">
      <t>シャカイ</t>
    </rPh>
    <phoneticPr fontId="1"/>
  </si>
  <si>
    <t>理科※</t>
    <rPh sb="0" eb="2">
      <t>リカ</t>
    </rPh>
    <phoneticPr fontId="1"/>
  </si>
  <si>
    <t>２年生の理科は</t>
    <rPh sb="1" eb="3">
      <t>ネンセイ</t>
    </rPh>
    <rPh sb="4" eb="6">
      <t>リカ</t>
    </rPh>
    <phoneticPr fontId="1"/>
  </si>
  <si>
    <t>―結果概要とその分析から見えてきた成果・課題と今後の取組について―</t>
    <rPh sb="1" eb="3">
      <t>ケッカ</t>
    </rPh>
    <rPh sb="3" eb="5">
      <t>ガイヨウ</t>
    </rPh>
    <rPh sb="8" eb="10">
      <t>ブンセキ</t>
    </rPh>
    <rPh sb="12" eb="13">
      <t>ミ</t>
    </rPh>
    <rPh sb="17" eb="19">
      <t>セイカ</t>
    </rPh>
    <rPh sb="20" eb="22">
      <t>カダイ</t>
    </rPh>
    <rPh sb="23" eb="25">
      <t>コンゴ</t>
    </rPh>
    <rPh sb="26" eb="28">
      <t>トリクミ</t>
    </rPh>
    <phoneticPr fontId="1"/>
  </si>
  <si>
    <t>中学校</t>
    <rPh sb="0" eb="1">
      <t>チュウ</t>
    </rPh>
    <rPh sb="1" eb="3">
      <t>ガッコウ</t>
    </rPh>
    <phoneticPr fontId="1"/>
  </si>
  <si>
    <t>生徒数
（人）</t>
    <rPh sb="0" eb="2">
      <t>セイト</t>
    </rPh>
    <rPh sb="2" eb="3">
      <t>スウ</t>
    </rPh>
    <rPh sb="5" eb="6">
      <t>ニン</t>
    </rPh>
    <phoneticPr fontId="1"/>
  </si>
  <si>
    <t>　　　　</t>
    <phoneticPr fontId="17"/>
  </si>
  <si>
    <t>学校が、生徒の学力を把握し、生徒への教育指導の改善を図る。</t>
    <phoneticPr fontId="1"/>
  </si>
  <si>
    <t>実施月日</t>
    <rPh sb="0" eb="2">
      <t>ジッシ</t>
    </rPh>
    <rPh sb="2" eb="3">
      <t>ツキ</t>
    </rPh>
    <rPh sb="3" eb="4">
      <t>ヒ</t>
    </rPh>
    <phoneticPr fontId="1"/>
  </si>
  <si>
    <t>―</t>
    <phoneticPr fontId="1"/>
  </si>
  <si>
    <t>２　年</t>
    <rPh sb="2" eb="3">
      <t>ネン</t>
    </rPh>
    <phoneticPr fontId="1"/>
  </si>
  <si>
    <t>１　年</t>
    <rPh sb="2" eb="3">
      <t>ネン</t>
    </rPh>
    <phoneticPr fontId="1"/>
  </si>
  <si>
    <t>３　年</t>
    <rPh sb="2" eb="3">
      <t>ネン</t>
    </rPh>
    <phoneticPr fontId="1"/>
  </si>
  <si>
    <t>平均無解答率（％）</t>
    <rPh sb="0" eb="2">
      <t>ヘイキン</t>
    </rPh>
    <rPh sb="2" eb="3">
      <t>ム</t>
    </rPh>
    <rPh sb="3" eb="5">
      <t>カイトウ</t>
    </rPh>
    <rPh sb="5" eb="6">
      <t>リツ</t>
    </rPh>
    <phoneticPr fontId="1"/>
  </si>
  <si>
    <t>平均点（点）</t>
    <rPh sb="0" eb="2">
      <t>ヘイキン</t>
    </rPh>
    <rPh sb="4" eb="5">
      <t>テン</t>
    </rPh>
    <phoneticPr fontId="1"/>
  </si>
  <si>
    <t>平均正答率（％）</t>
    <rPh sb="0" eb="2">
      <t>ヘイキン</t>
    </rPh>
    <rPh sb="2" eb="4">
      <t>セイトウ</t>
    </rPh>
    <rPh sb="4" eb="5">
      <t>リツ</t>
    </rPh>
    <phoneticPr fontId="1"/>
  </si>
  <si>
    <t>実施月日</t>
    <phoneticPr fontId="1"/>
  </si>
  <si>
    <t>形式で入力してください。</t>
    <phoneticPr fontId="1"/>
  </si>
  <si>
    <t>　１　「全国学力・学習状況調査」の調査の目的</t>
    <rPh sb="4" eb="15">
      <t>ガクテ</t>
    </rPh>
    <phoneticPr fontId="17"/>
  </si>
  <si>
    <t>　２　「中学生チャレンジテスト」の調査の目的</t>
    <rPh sb="4" eb="7">
      <t>チュウガクセイ</t>
    </rPh>
    <phoneticPr fontId="17"/>
  </si>
  <si>
    <t>　大阪市教育委員会では、保護者や地域の皆様に説明責任を果たすことが重要であると考え、より一層教育に関心</t>
    <phoneticPr fontId="17"/>
  </si>
  <si>
    <t>について公表するものとしています。</t>
    <phoneticPr fontId="17"/>
  </si>
  <si>
    <t>　なお、本調査により測定できるのは、学力の特定の一部分であり、学校における教育活動の一側面に過ぎません。</t>
    <phoneticPr fontId="17"/>
  </si>
  <si>
    <t>員会の方針に則り公表いたします。</t>
    <phoneticPr fontId="17"/>
  </si>
  <si>
    <t>　本校でも、各調査結果の分析を行い、これまでの成果や今後取り組むべき課題について明らかにし、本市教育委</t>
    <rPh sb="6" eb="7">
      <t>カク</t>
    </rPh>
    <phoneticPr fontId="17"/>
  </si>
  <si>
    <t>大阪府教育委員会が、府内における生徒の学力を把握・分析することにより、大阪の生徒課題の改善</t>
    <rPh sb="43" eb="45">
      <t>カイゼン</t>
    </rPh>
    <phoneticPr fontId="1"/>
  </si>
  <si>
    <t>に向けた教育施策及び教育の成果と課題を検証し、その改善を図る。加えて、調査結果を活用し、大</t>
    <phoneticPr fontId="1"/>
  </si>
  <si>
    <t>及び学校に提供する。</t>
    <phoneticPr fontId="17"/>
  </si>
  <si>
    <t>阪府公立高等学校入学者選抜における評定の公平性の担保に資する資料を作成し、市町村教育委員会</t>
    <phoneticPr fontId="17"/>
  </si>
  <si>
    <t>市町村教育委員会や学校が、府内全体の状況との関係において、生徒の課題改善に向けた教育施策及</t>
    <phoneticPr fontId="1"/>
  </si>
  <si>
    <t>び教育の成果と課題を検証し、その改善を図るとともに、そのような取組を通じて、学力向上のため</t>
    <phoneticPr fontId="1"/>
  </si>
  <si>
    <t>のPDCAサイクルを確立する。</t>
    <phoneticPr fontId="1"/>
  </si>
  <si>
    <t>生徒一人ひとりが、自らの学習到達状況を正しく理解することにより、自らの学力に目標を持ち、ま</t>
    <phoneticPr fontId="1"/>
  </si>
  <si>
    <t>た、その向上への意欲を高める。</t>
    <phoneticPr fontId="1"/>
  </si>
  <si>
    <t>・運動能力の向上に関する継続的な検証改善サイクルを確立する。</t>
    <phoneticPr fontId="1"/>
  </si>
  <si>
    <t>に係る施策の成果と課題を把握し、その改善を図るとともに、そのような取組を通じて、子供の体力</t>
    <rPh sb="40" eb="42">
      <t>コドモ</t>
    </rPh>
    <phoneticPr fontId="1"/>
  </si>
  <si>
    <t>ことにより、子供の体力・運動能力の向上に係る施策の成果と課題を検証し、その改善を図る。</t>
    <phoneticPr fontId="1"/>
  </si>
  <si>
    <t>子供の体力・運動能力等の状況に鑑み、国が全国的な子供の体力・運動能力の状況を把握・分析する</t>
    <rPh sb="0" eb="2">
      <t>コドモ</t>
    </rPh>
    <phoneticPr fontId="1"/>
  </si>
  <si>
    <t>グローバル社会において活躍し貢献できる人材の育成をめざし、生徒の英語力の充実・向上を図るた</t>
    <rPh sb="5" eb="7">
      <t>シャカイ</t>
    </rPh>
    <rPh sb="11" eb="13">
      <t>カツヤク</t>
    </rPh>
    <rPh sb="14" eb="16">
      <t>コウケン</t>
    </rPh>
    <rPh sb="19" eb="21">
      <t>ジンザイ</t>
    </rPh>
    <rPh sb="22" eb="24">
      <t>イクセイ</t>
    </rPh>
    <rPh sb="29" eb="31">
      <t>セイト</t>
    </rPh>
    <rPh sb="32" eb="35">
      <t>エイゴリョク</t>
    </rPh>
    <rPh sb="36" eb="38">
      <t>ジュウジツ</t>
    </rPh>
    <rPh sb="39" eb="40">
      <t>ムカイ</t>
    </rPh>
    <phoneticPr fontId="1"/>
  </si>
  <si>
    <t>生徒が自らの英語力を的確に把握するとともに、生徒の英語力の実態を分析することにより、各学校</t>
    <rPh sb="0" eb="2">
      <t>セイト</t>
    </rPh>
    <rPh sb="3" eb="4">
      <t>ミズカ</t>
    </rPh>
    <rPh sb="6" eb="9">
      <t>エイゴリョク</t>
    </rPh>
    <rPh sb="10" eb="12">
      <t>テキカク</t>
    </rPh>
    <rPh sb="13" eb="15">
      <t>ハアク</t>
    </rPh>
    <rPh sb="22" eb="24">
      <t>セイト</t>
    </rPh>
    <rPh sb="25" eb="28">
      <t>エイゴリョク</t>
    </rPh>
    <rPh sb="29" eb="31">
      <t>ジッタイ</t>
    </rPh>
    <rPh sb="32" eb="34">
      <t>ブンセキ</t>
    </rPh>
    <phoneticPr fontId="1"/>
  </si>
  <si>
    <t>全国</t>
    <rPh sb="0" eb="2">
      <t>ゼンコク</t>
    </rPh>
    <phoneticPr fontId="1"/>
  </si>
  <si>
    <t>２　年
男　子</t>
    <rPh sb="2" eb="3">
      <t>ネン</t>
    </rPh>
    <rPh sb="4" eb="5">
      <t>オトコ</t>
    </rPh>
    <rPh sb="6" eb="7">
      <t>コ</t>
    </rPh>
    <phoneticPr fontId="1"/>
  </si>
  <si>
    <t>２　年
女　子</t>
    <rPh sb="2" eb="3">
      <t>ネン</t>
    </rPh>
    <rPh sb="4" eb="5">
      <t>オンナ</t>
    </rPh>
    <rPh sb="6" eb="7">
      <t>コ</t>
    </rPh>
    <phoneticPr fontId="1"/>
  </si>
  <si>
    <t>全　国</t>
    <rPh sb="0" eb="1">
      <t>ゼン</t>
    </rPh>
    <rPh sb="2" eb="3">
      <t>クニ</t>
    </rPh>
    <phoneticPr fontId="1"/>
  </si>
  <si>
    <t>握力</t>
    <rPh sb="0" eb="2">
      <t>アクリョク</t>
    </rPh>
    <phoneticPr fontId="2"/>
  </si>
  <si>
    <t>５０ｍ走</t>
    <rPh sb="3" eb="4">
      <t>ソウ</t>
    </rPh>
    <phoneticPr fontId="2"/>
  </si>
  <si>
    <t>上体
起こし</t>
    <rPh sb="0" eb="2">
      <t>ジョウタイ</t>
    </rPh>
    <rPh sb="3" eb="4">
      <t>オ</t>
    </rPh>
    <phoneticPr fontId="2"/>
  </si>
  <si>
    <t>長座
体前屈</t>
    <rPh sb="0" eb="2">
      <t>チョウザ</t>
    </rPh>
    <rPh sb="3" eb="6">
      <t>タイゼンクツ</t>
    </rPh>
    <phoneticPr fontId="2"/>
  </si>
  <si>
    <t>反復
横とび</t>
    <rPh sb="0" eb="2">
      <t>ハンプク</t>
    </rPh>
    <rPh sb="3" eb="4">
      <t>ヨコ</t>
    </rPh>
    <phoneticPr fontId="2"/>
  </si>
  <si>
    <t>立ち
幅とび</t>
    <rPh sb="0" eb="1">
      <t>タ</t>
    </rPh>
    <rPh sb="3" eb="4">
      <t>ハバ</t>
    </rPh>
    <phoneticPr fontId="2"/>
  </si>
  <si>
    <t>体力
合計点</t>
    <rPh sb="0" eb="2">
      <t>タイリョク</t>
    </rPh>
    <rPh sb="3" eb="5">
      <t>ゴウケイ</t>
    </rPh>
    <rPh sb="5" eb="6">
      <t>テン</t>
    </rPh>
    <phoneticPr fontId="2"/>
  </si>
  <si>
    <t>学年</t>
    <phoneticPr fontId="1"/>
  </si>
  <si>
    <t>大阪府教育委員会が、府内における生徒の学力を把握・分析することにより、大阪の生徒</t>
    <phoneticPr fontId="1"/>
  </si>
  <si>
    <t>課題の改善に向けた教育施策及び教育の成果と課題を検証し、その改善を図る。</t>
    <phoneticPr fontId="1"/>
  </si>
  <si>
    <t>加えて、調査結果を活用し、大阪府公立高等学校入学者選抜における評定の公平性の担保</t>
    <phoneticPr fontId="17"/>
  </si>
  <si>
    <t>に資する資料を作成し、市町村教育委員会及び学校に提供する。</t>
    <phoneticPr fontId="17"/>
  </si>
  <si>
    <t>市町村教育委員会や学校が、府内全体の状況との関係において、生徒の課題改善に向けた</t>
    <phoneticPr fontId="1"/>
  </si>
  <si>
    <t>教育施策及び教育の成果と課題を検証し、その改善を図るとともに、そのような取組を通</t>
    <phoneticPr fontId="1"/>
  </si>
  <si>
    <t>じて、学力向上のためのPDCAサイクルを確立する。</t>
    <phoneticPr fontId="1"/>
  </si>
  <si>
    <t>生徒一人ひとりが、自らの学習到達状況を正しく理解することにより、自らの学力に目標</t>
    <phoneticPr fontId="1"/>
  </si>
  <si>
    <t>を持ち、また、その向上への意欲を高める。</t>
    <phoneticPr fontId="1"/>
  </si>
  <si>
    <t>番号</t>
    <rPh sb="0" eb="2">
      <t>バンゴウ</t>
    </rPh>
    <phoneticPr fontId="17"/>
  </si>
  <si>
    <t>選択した回答の番号の欄にプルダウンから○を選んでください</t>
    <rPh sb="0" eb="2">
      <t>センタク</t>
    </rPh>
    <rPh sb="4" eb="6">
      <t>カイトウ</t>
    </rPh>
    <rPh sb="7" eb="9">
      <t>バンゴウ</t>
    </rPh>
    <rPh sb="10" eb="11">
      <t>ラン</t>
    </rPh>
    <rPh sb="21" eb="22">
      <t>エラ</t>
    </rPh>
    <phoneticPr fontId="17"/>
  </si>
  <si>
    <t>合計</t>
    <rPh sb="0" eb="2">
      <t>ゴウケイ</t>
    </rPh>
    <phoneticPr fontId="17"/>
  </si>
  <si>
    <t>○</t>
    <phoneticPr fontId="17"/>
  </si>
  <si>
    <t>○の選択は1つでお願いします</t>
    <phoneticPr fontId="17"/>
  </si>
  <si>
    <t>A</t>
    <phoneticPr fontId="17"/>
  </si>
  <si>
    <t>B</t>
    <phoneticPr fontId="17"/>
  </si>
  <si>
    <t>質問番号</t>
    <rPh sb="0" eb="2">
      <t>シツモン</t>
    </rPh>
    <rPh sb="2" eb="4">
      <t>バンゴウ</t>
    </rPh>
    <phoneticPr fontId="17"/>
  </si>
  <si>
    <t>質問事項</t>
    <phoneticPr fontId="17"/>
  </si>
  <si>
    <t>F</t>
    <phoneticPr fontId="17"/>
  </si>
  <si>
    <t>J</t>
    <phoneticPr fontId="17"/>
  </si>
  <si>
    <t>学校</t>
    <rPh sb="0" eb="2">
      <t>ガッコウ</t>
    </rPh>
    <phoneticPr fontId="17"/>
  </si>
  <si>
    <t>大阪市</t>
    <phoneticPr fontId="17"/>
  </si>
  <si>
    <t>全国</t>
    <phoneticPr fontId="17"/>
  </si>
  <si>
    <t>Q</t>
    <phoneticPr fontId="17"/>
  </si>
  <si>
    <t>S</t>
    <phoneticPr fontId="17"/>
  </si>
  <si>
    <t>T</t>
    <phoneticPr fontId="17"/>
  </si>
  <si>
    <t>X</t>
    <phoneticPr fontId="17"/>
  </si>
  <si>
    <t>Y</t>
    <phoneticPr fontId="17"/>
  </si>
  <si>
    <t>Z</t>
    <phoneticPr fontId="17"/>
  </si>
  <si>
    <t xml:space="preserve">学校 </t>
    <rPh sb="0" eb="2">
      <t>ガッコウ</t>
    </rPh>
    <phoneticPr fontId="17"/>
  </si>
  <si>
    <t>上段　大阪市</t>
    <rPh sb="0" eb="2">
      <t>ジョウダン</t>
    </rPh>
    <rPh sb="3" eb="6">
      <t>オオサカシ</t>
    </rPh>
    <phoneticPr fontId="17"/>
  </si>
  <si>
    <t>生徒数
（人）</t>
    <phoneticPr fontId="1"/>
  </si>
  <si>
    <t>大阪市</t>
    <rPh sb="0" eb="3">
      <t>オオサカシ</t>
    </rPh>
    <phoneticPr fontId="17"/>
  </si>
  <si>
    <t>全国</t>
    <rPh sb="0" eb="2">
      <t>ゼンコク</t>
    </rPh>
    <phoneticPr fontId="17"/>
  </si>
  <si>
    <t>平均無解答率</t>
    <rPh sb="0" eb="2">
      <t>ヘイキン</t>
    </rPh>
    <rPh sb="2" eb="3">
      <t>ム</t>
    </rPh>
    <rPh sb="3" eb="5">
      <t>カイトウ</t>
    </rPh>
    <rPh sb="5" eb="6">
      <t>リツ</t>
    </rPh>
    <phoneticPr fontId="17"/>
  </si>
  <si>
    <t>平均正答率(％)</t>
    <phoneticPr fontId="17"/>
  </si>
  <si>
    <t>平均正答率</t>
    <phoneticPr fontId="17"/>
  </si>
  <si>
    <t>平均正答率</t>
    <phoneticPr fontId="17"/>
  </si>
  <si>
    <t>項目数</t>
    <rPh sb="0" eb="3">
      <t>コウモクスウ</t>
    </rPh>
    <phoneticPr fontId="17"/>
  </si>
  <si>
    <t>平均正答率</t>
    <phoneticPr fontId="17"/>
  </si>
  <si>
    <t>C</t>
    <phoneticPr fontId="17"/>
  </si>
  <si>
    <t>図形</t>
    <rPh sb="0" eb="2">
      <t>ズケイ</t>
    </rPh>
    <phoneticPr fontId="50"/>
  </si>
  <si>
    <t>量と測定</t>
    <rPh sb="0" eb="1">
      <t>リョウ</t>
    </rPh>
    <rPh sb="2" eb="4">
      <t>ソクテイ</t>
    </rPh>
    <phoneticPr fontId="50"/>
  </si>
  <si>
    <t>数量関係</t>
    <rPh sb="0" eb="2">
      <t>スウリョウ</t>
    </rPh>
    <rPh sb="2" eb="4">
      <t>カンケイ</t>
    </rPh>
    <phoneticPr fontId="50"/>
  </si>
  <si>
    <t>B</t>
    <phoneticPr fontId="17"/>
  </si>
  <si>
    <t>C</t>
    <phoneticPr fontId="17"/>
  </si>
  <si>
    <t>●　全国体力・運動能力、運動習慣等調査</t>
    <rPh sb="2" eb="4">
      <t>ゼンコク</t>
    </rPh>
    <rPh sb="4" eb="6">
      <t>タイリョク</t>
    </rPh>
    <rPh sb="7" eb="9">
      <t>ウンドウ</t>
    </rPh>
    <rPh sb="9" eb="11">
      <t>ノウリョク</t>
    </rPh>
    <rPh sb="12" eb="14">
      <t>ウンドウ</t>
    </rPh>
    <rPh sb="14" eb="17">
      <t>シュウカンナド</t>
    </rPh>
    <rPh sb="17" eb="19">
      <t>チョウサ</t>
    </rPh>
    <phoneticPr fontId="1"/>
  </si>
  <si>
    <t>【　全　体　】</t>
    <rPh sb="2" eb="3">
      <t>ゼン</t>
    </rPh>
    <rPh sb="4" eb="5">
      <t>カラダ</t>
    </rPh>
    <phoneticPr fontId="17"/>
  </si>
  <si>
    <t>―</t>
    <phoneticPr fontId="1"/>
  </si>
  <si>
    <t>―</t>
    <phoneticPr fontId="1"/>
  </si>
  <si>
    <t>※</t>
    <phoneticPr fontId="1"/>
  </si>
  <si>
    <t>学年</t>
    <phoneticPr fontId="1"/>
  </si>
  <si>
    <t>生徒数
（人）</t>
    <phoneticPr fontId="1"/>
  </si>
  <si>
    <t>２０ｍ
シャト
ルラン</t>
    <phoneticPr fontId="1"/>
  </si>
  <si>
    <t>（kg）</t>
    <phoneticPr fontId="1"/>
  </si>
  <si>
    <t>（cm）</t>
    <phoneticPr fontId="1"/>
  </si>
  <si>
    <t>（回）</t>
    <phoneticPr fontId="1"/>
  </si>
  <si>
    <t>（秒）</t>
    <phoneticPr fontId="1"/>
  </si>
  <si>
    <t>（cm）</t>
    <phoneticPr fontId="1"/>
  </si>
  <si>
    <t>（m）</t>
    <phoneticPr fontId="1"/>
  </si>
  <si>
    <t>実施月日</t>
    <phoneticPr fontId="1"/>
  </si>
  <si>
    <t>平均
正答率</t>
    <phoneticPr fontId="17"/>
  </si>
  <si>
    <t>平均
正答率</t>
    <phoneticPr fontId="17"/>
  </si>
  <si>
    <t>○の選択は1つでお願いします</t>
    <phoneticPr fontId="17"/>
  </si>
  <si>
    <t>B</t>
    <phoneticPr fontId="17"/>
  </si>
  <si>
    <t>C</t>
    <phoneticPr fontId="17"/>
  </si>
  <si>
    <t>A</t>
    <phoneticPr fontId="17"/>
  </si>
  <si>
    <t>B</t>
    <phoneticPr fontId="17"/>
  </si>
  <si>
    <t>C</t>
    <phoneticPr fontId="17"/>
  </si>
  <si>
    <t>質問事項</t>
    <phoneticPr fontId="17"/>
  </si>
  <si>
    <t>C</t>
    <phoneticPr fontId="17"/>
  </si>
  <si>
    <t>D</t>
    <phoneticPr fontId="17"/>
  </si>
  <si>
    <t>E</t>
    <phoneticPr fontId="17"/>
  </si>
  <si>
    <t>G</t>
    <phoneticPr fontId="17"/>
  </si>
  <si>
    <t>H</t>
    <phoneticPr fontId="17"/>
  </si>
  <si>
    <t>I</t>
    <phoneticPr fontId="17"/>
  </si>
  <si>
    <t>K</t>
    <phoneticPr fontId="17"/>
  </si>
  <si>
    <t>L</t>
    <phoneticPr fontId="17"/>
  </si>
  <si>
    <t>M</t>
    <phoneticPr fontId="17"/>
  </si>
  <si>
    <t>大阪市</t>
    <phoneticPr fontId="17"/>
  </si>
  <si>
    <t>全国</t>
    <phoneticPr fontId="17"/>
  </si>
  <si>
    <t>R</t>
    <phoneticPr fontId="17"/>
  </si>
  <si>
    <t>U</t>
    <phoneticPr fontId="17"/>
  </si>
  <si>
    <t>V</t>
    <phoneticPr fontId="17"/>
  </si>
  <si>
    <t>W</t>
    <phoneticPr fontId="17"/>
  </si>
  <si>
    <t>大阪市</t>
    <phoneticPr fontId="17"/>
  </si>
  <si>
    <t>全国</t>
    <phoneticPr fontId="17"/>
  </si>
  <si>
    <t>下段　全国</t>
    <phoneticPr fontId="17"/>
  </si>
  <si>
    <t>学校名：</t>
    <rPh sb="0" eb="3">
      <t>ガッコウメイ</t>
    </rPh>
    <phoneticPr fontId="1"/>
  </si>
  <si>
    <t>人</t>
    <rPh sb="0" eb="1">
      <t>ニン</t>
    </rPh>
    <phoneticPr fontId="1"/>
  </si>
  <si>
    <t>調査人数：</t>
    <rPh sb="0" eb="2">
      <t>チョウサ</t>
    </rPh>
    <rPh sb="2" eb="4">
      <t>ニンズウ</t>
    </rPh>
    <phoneticPr fontId="1"/>
  </si>
  <si>
    <t>Ｂ</t>
    <phoneticPr fontId="1"/>
  </si>
  <si>
    <t>各教育委員会、各国公私立学校が全国的な状況との関係において自らの子供の体力・運動能力の向上</t>
    <phoneticPr fontId="1"/>
  </si>
  <si>
    <t>１　全国学力・学習状況調査</t>
    <rPh sb="2" eb="13">
      <t>ガクテ</t>
    </rPh>
    <phoneticPr fontId="1"/>
  </si>
  <si>
    <t>２　中学生チャレンジテスト</t>
    <rPh sb="2" eb="5">
      <t>チュウガクセイ</t>
    </rPh>
    <phoneticPr fontId="1"/>
  </si>
  <si>
    <t>各国公私立学校が各児童生徒の体力・運動能力や運動習慣、生活習慣、食習慣等を把握し、学校にお</t>
    <phoneticPr fontId="1"/>
  </si>
  <si>
    <t>ける体育･健康等に関する指導などの改善に役立てる。</t>
    <phoneticPr fontId="1"/>
  </si>
  <si>
    <t>Ａ</t>
    <phoneticPr fontId="1"/>
  </si>
  <si>
    <t>Ｂ</t>
    <phoneticPr fontId="1"/>
  </si>
  <si>
    <t>に入力してください。ただし、次の点にご留意ください。</t>
    <rPh sb="14" eb="15">
      <t>ツギ</t>
    </rPh>
    <rPh sb="16" eb="17">
      <t>テン</t>
    </rPh>
    <rPh sb="19" eb="21">
      <t>リュウイ</t>
    </rPh>
    <phoneticPr fontId="1"/>
  </si>
  <si>
    <t>全体の概要の平均正答率（％）、平均無解答率（％）の表の作成</t>
    <phoneticPr fontId="1"/>
  </si>
  <si>
    <t>領域別正答率の表の作成</t>
    <phoneticPr fontId="1"/>
  </si>
  <si>
    <t>⇒</t>
    <phoneticPr fontId="1"/>
  </si>
  <si>
    <t>※</t>
    <phoneticPr fontId="1"/>
  </si>
  <si>
    <t>（数）</t>
  </si>
  <si>
    <t>（数）</t>
    <phoneticPr fontId="1"/>
  </si>
  <si>
    <t>（点）</t>
    <rPh sb="1" eb="2">
      <t>テン</t>
    </rPh>
    <phoneticPr fontId="1"/>
  </si>
  <si>
    <t>（点）</t>
    <rPh sb="1" eb="2">
      <t>テン</t>
    </rPh>
    <phoneticPr fontId="1"/>
  </si>
  <si>
    <t>２０ｍ
シャト
ルラン</t>
  </si>
  <si>
    <t>（kg）</t>
  </si>
  <si>
    <t>（cm）</t>
  </si>
  <si>
    <t>（回）</t>
  </si>
  <si>
    <t>（秒）</t>
  </si>
  <si>
    <t>（m）</t>
  </si>
  <si>
    <t>ください。</t>
    <phoneticPr fontId="1"/>
  </si>
  <si>
    <t>ハンドボール
投げ</t>
    <rPh sb="7" eb="8">
      <t>ナ</t>
    </rPh>
    <phoneticPr fontId="2"/>
  </si>
  <si>
    <t>　１年生の社会・理科については、「中学生チャレンジテストplus」として実施</t>
    <rPh sb="2" eb="4">
      <t>ネンセイ</t>
    </rPh>
    <rPh sb="5" eb="7">
      <t>シャカイ</t>
    </rPh>
    <rPh sb="8" eb="10">
      <t>リカ</t>
    </rPh>
    <rPh sb="17" eb="20">
      <t>チュウガクセイ</t>
    </rPh>
    <rPh sb="36" eb="38">
      <t>ジッシ</t>
    </rPh>
    <phoneticPr fontId="1"/>
  </si>
  <si>
    <t>数学</t>
    <rPh sb="0" eb="2">
      <t>スウガク</t>
    </rPh>
    <phoneticPr fontId="17"/>
  </si>
  <si>
    <t>数　　学</t>
    <rPh sb="0" eb="1">
      <t>スウ</t>
    </rPh>
    <rPh sb="3" eb="4">
      <t>ガク</t>
    </rPh>
    <phoneticPr fontId="17"/>
  </si>
  <si>
    <t>国　　語</t>
    <rPh sb="0" eb="1">
      <t>クニ</t>
    </rPh>
    <rPh sb="3" eb="4">
      <t>ゴ</t>
    </rPh>
    <phoneticPr fontId="17"/>
  </si>
  <si>
    <t>国語</t>
    <rPh sb="0" eb="1">
      <t>クニ</t>
    </rPh>
    <rPh sb="1" eb="2">
      <t>ゴ</t>
    </rPh>
    <phoneticPr fontId="17"/>
  </si>
  <si>
    <t>国語</t>
    <rPh sb="0" eb="2">
      <t>コクゴ</t>
    </rPh>
    <phoneticPr fontId="17"/>
  </si>
  <si>
    <t>している</t>
  </si>
  <si>
    <t>あまりしていない</t>
  </si>
  <si>
    <t>全くしていない</t>
    <rPh sb="0" eb="1">
      <t>マッタ</t>
    </rPh>
    <phoneticPr fontId="7"/>
  </si>
  <si>
    <t>その他・無回答</t>
    <rPh sb="2" eb="3">
      <t>ホカ</t>
    </rPh>
    <rPh sb="4" eb="7">
      <t>ムカイトウ</t>
    </rPh>
    <phoneticPr fontId="5"/>
  </si>
  <si>
    <t>当てはまる</t>
    <rPh sb="0" eb="1">
      <t>ア</t>
    </rPh>
    <phoneticPr fontId="5"/>
  </si>
  <si>
    <t>当てはまらない</t>
    <rPh sb="0" eb="1">
      <t>ア</t>
    </rPh>
    <phoneticPr fontId="7"/>
  </si>
  <si>
    <t>当てはまる</t>
    <rPh sb="0" eb="1">
      <t>ア</t>
    </rPh>
    <phoneticPr fontId="7"/>
  </si>
  <si>
    <t>どちらかといえば，当てはまる</t>
    <rPh sb="9" eb="10">
      <t>ア</t>
    </rPh>
    <phoneticPr fontId="7"/>
  </si>
  <si>
    <t>どちらかといえば，当てはまらない</t>
    <rPh sb="9" eb="10">
      <t>ア</t>
    </rPh>
    <phoneticPr fontId="7"/>
  </si>
  <si>
    <t>ほぼ毎日読んでいる</t>
    <rPh sb="2" eb="4">
      <t>マイニチ</t>
    </rPh>
    <rPh sb="4" eb="5">
      <t>ヨ</t>
    </rPh>
    <phoneticPr fontId="7"/>
  </si>
  <si>
    <t>週に１～３回程度読んでいる</t>
    <rPh sb="0" eb="1">
      <t>シュウ</t>
    </rPh>
    <rPh sb="5" eb="6">
      <t>カイ</t>
    </rPh>
    <rPh sb="6" eb="8">
      <t>テイド</t>
    </rPh>
    <rPh sb="8" eb="9">
      <t>ヨ</t>
    </rPh>
    <phoneticPr fontId="7"/>
  </si>
  <si>
    <t>月に１～３回程度読んでいる</t>
    <rPh sb="0" eb="1">
      <t>ツキ</t>
    </rPh>
    <rPh sb="5" eb="6">
      <t>カイ</t>
    </rPh>
    <rPh sb="6" eb="8">
      <t>テイド</t>
    </rPh>
    <rPh sb="8" eb="9">
      <t>ヨ</t>
    </rPh>
    <phoneticPr fontId="7"/>
  </si>
  <si>
    <t>当てはまる</t>
    <rPh sb="0" eb="1">
      <t>ア</t>
    </rPh>
    <phoneticPr fontId="2"/>
  </si>
  <si>
    <t>よくしている</t>
  </si>
  <si>
    <t>　２-1　「中学生チャレンジテスト」の調査の目的</t>
    <rPh sb="6" eb="9">
      <t>チュウガクセイ</t>
    </rPh>
    <phoneticPr fontId="17"/>
  </si>
  <si>
    <t>生徒及び保護者が、学習理解度及び学習状況等を知り、目標をもって主体的に学習に取り組めるよう</t>
    <rPh sb="0" eb="2">
      <t>セイト</t>
    </rPh>
    <rPh sb="2" eb="3">
      <t>オヨ</t>
    </rPh>
    <rPh sb="4" eb="7">
      <t>ホゴシャ</t>
    </rPh>
    <rPh sb="9" eb="11">
      <t>ガクシュウ</t>
    </rPh>
    <rPh sb="11" eb="14">
      <t>リカイド</t>
    </rPh>
    <rPh sb="14" eb="15">
      <t>オヨ</t>
    </rPh>
    <rPh sb="16" eb="18">
      <t>ガクシュウ</t>
    </rPh>
    <rPh sb="18" eb="20">
      <t>ジョウキョウ</t>
    </rPh>
    <rPh sb="20" eb="21">
      <t>トウ</t>
    </rPh>
    <rPh sb="22" eb="23">
      <t>シ</t>
    </rPh>
    <rPh sb="25" eb="27">
      <t>モクヒョウ</t>
    </rPh>
    <rPh sb="31" eb="34">
      <t>シュタイテキ</t>
    </rPh>
    <rPh sb="35" eb="37">
      <t>ガクシュウ</t>
    </rPh>
    <rPh sb="38" eb="39">
      <t>ト</t>
    </rPh>
    <rPh sb="40" eb="41">
      <t>ク</t>
    </rPh>
    <phoneticPr fontId="1"/>
  </si>
  <si>
    <t>にする。</t>
    <phoneticPr fontId="1"/>
  </si>
  <si>
    <t>学校が生徒一人ひとりの学力を的確に把握し、学習指導の改善及び進路指導に活用する。</t>
    <rPh sb="3" eb="5">
      <t>セイト</t>
    </rPh>
    <rPh sb="5" eb="7">
      <t>ヒトリ</t>
    </rPh>
    <rPh sb="11" eb="13">
      <t>ガクリョク</t>
    </rPh>
    <rPh sb="14" eb="16">
      <t>テキカク</t>
    </rPh>
    <rPh sb="17" eb="19">
      <t>ハアク</t>
    </rPh>
    <rPh sb="21" eb="23">
      <t>ガクシュウ</t>
    </rPh>
    <rPh sb="23" eb="25">
      <t>シドウ</t>
    </rPh>
    <rPh sb="26" eb="28">
      <t>カイゼン</t>
    </rPh>
    <rPh sb="28" eb="29">
      <t>オヨ</t>
    </rPh>
    <rPh sb="30" eb="32">
      <t>シンロ</t>
    </rPh>
    <rPh sb="32" eb="34">
      <t>シドウ</t>
    </rPh>
    <rPh sb="35" eb="37">
      <t>カツヨウ</t>
    </rPh>
    <phoneticPr fontId="1"/>
  </si>
  <si>
    <t>学びの連続性を確立する観点から、客観的・経年的なデータを把握、分析し、効果的な指導方法や課</t>
    <rPh sb="0" eb="1">
      <t>マナ</t>
    </rPh>
    <rPh sb="3" eb="6">
      <t>レンゾクセイ</t>
    </rPh>
    <rPh sb="7" eb="9">
      <t>カクリツ</t>
    </rPh>
    <rPh sb="11" eb="13">
      <t>カンテン</t>
    </rPh>
    <rPh sb="16" eb="19">
      <t>キャッカンテキ</t>
    </rPh>
    <rPh sb="20" eb="23">
      <t>ケイネンテキ</t>
    </rPh>
    <rPh sb="28" eb="30">
      <t>ハアク</t>
    </rPh>
    <rPh sb="31" eb="33">
      <t>ブンセキ</t>
    </rPh>
    <rPh sb="35" eb="38">
      <t>コウカテキ</t>
    </rPh>
    <rPh sb="39" eb="41">
      <t>シドウ</t>
    </rPh>
    <rPh sb="41" eb="43">
      <t>ホウホウ</t>
    </rPh>
    <rPh sb="44" eb="45">
      <t>カ</t>
    </rPh>
    <phoneticPr fontId="1"/>
  </si>
  <si>
    <t>題を「見える化」し、その改善に役立てる。</t>
    <rPh sb="0" eb="1">
      <t>ダイ</t>
    </rPh>
    <rPh sb="3" eb="4">
      <t>ミ</t>
    </rPh>
    <rPh sb="6" eb="7">
      <t>バ</t>
    </rPh>
    <rPh sb="12" eb="14">
      <t>カイゼン</t>
    </rPh>
    <rPh sb="15" eb="17">
      <t>ヤクダ</t>
    </rPh>
    <phoneticPr fontId="1"/>
  </si>
  <si>
    <t>（秒）</t>
    <rPh sb="1" eb="2">
      <t>ビョウ</t>
    </rPh>
    <phoneticPr fontId="1"/>
  </si>
  <si>
    <t>「結果の概要」及び「成果と今後取り組むべき課題」については、公表時期に合わせて、各学校の結</t>
    <rPh sb="1" eb="3">
      <t>ケッカ</t>
    </rPh>
    <rPh sb="4" eb="6">
      <t>ガイヨウ</t>
    </rPh>
    <rPh sb="7" eb="8">
      <t>オヨ</t>
    </rPh>
    <rPh sb="10" eb="12">
      <t>セイカ</t>
    </rPh>
    <rPh sb="13" eb="15">
      <t>コンゴ</t>
    </rPh>
    <rPh sb="15" eb="16">
      <t>ト</t>
    </rPh>
    <rPh sb="17" eb="18">
      <t>ク</t>
    </rPh>
    <rPh sb="21" eb="23">
      <t>カダイ</t>
    </rPh>
    <rPh sb="30" eb="32">
      <t>コウヒョウ</t>
    </rPh>
    <rPh sb="32" eb="34">
      <t>ジキ</t>
    </rPh>
    <rPh sb="35" eb="36">
      <t>ア</t>
    </rPh>
    <rPh sb="40" eb="43">
      <t>カクガッコウ</t>
    </rPh>
    <phoneticPr fontId="1"/>
  </si>
  <si>
    <t>まとめてください。</t>
    <phoneticPr fontId="1"/>
  </si>
  <si>
    <t xml:space="preserve"> １年生の理科は</t>
    <rPh sb="2" eb="4">
      <t>ネンセイ</t>
    </rPh>
    <rPh sb="5" eb="7">
      <t>リカ</t>
    </rPh>
    <phoneticPr fontId="1"/>
  </si>
  <si>
    <t>的領域を選択</t>
    <rPh sb="0" eb="1">
      <t>テキ</t>
    </rPh>
    <phoneticPr fontId="1"/>
  </si>
  <si>
    <t>物理</t>
    <rPh sb="0" eb="2">
      <t>ブツリ</t>
    </rPh>
    <phoneticPr fontId="1"/>
  </si>
  <si>
    <t>化学</t>
    <rPh sb="0" eb="2">
      <t>カガク</t>
    </rPh>
    <phoneticPr fontId="1"/>
  </si>
  <si>
    <t>5_教科に関する調査</t>
    <phoneticPr fontId="1"/>
  </si>
  <si>
    <t>5_教科に関する調査</t>
    <phoneticPr fontId="1"/>
  </si>
  <si>
    <t>6_生徒質問紙より(1)</t>
    <rPh sb="2" eb="4">
      <t>セイト</t>
    </rPh>
    <phoneticPr fontId="1"/>
  </si>
  <si>
    <t>7_学校質問紙より(1)</t>
    <phoneticPr fontId="1"/>
  </si>
  <si>
    <t>　2-1　「中学生チャレンジテスト」の調査の目的</t>
    <rPh sb="6" eb="9">
      <t>チュウガクセイ</t>
    </rPh>
    <phoneticPr fontId="17"/>
  </si>
  <si>
    <t>　4　「全国体力・運動能力、運動習慣等調査」の調査の目的</t>
    <rPh sb="4" eb="6">
      <t>ゼンコク</t>
    </rPh>
    <rPh sb="6" eb="8">
      <t>タイリョク</t>
    </rPh>
    <rPh sb="9" eb="11">
      <t>ウンドウ</t>
    </rPh>
    <rPh sb="11" eb="13">
      <t>ノウリョク</t>
    </rPh>
    <rPh sb="14" eb="16">
      <t>ウンドウ</t>
    </rPh>
    <rPh sb="16" eb="18">
      <t>シュウカン</t>
    </rPh>
    <rPh sb="18" eb="19">
      <t>トウ</t>
    </rPh>
    <rPh sb="19" eb="21">
      <t>チョウサ</t>
    </rPh>
    <phoneticPr fontId="17"/>
  </si>
  <si>
    <t>４　全国体力・運動能力、運動習慣等調査</t>
    <rPh sb="2" eb="4">
      <t>ゼンコク</t>
    </rPh>
    <rPh sb="4" eb="6">
      <t>タイリョク</t>
    </rPh>
    <rPh sb="7" eb="9">
      <t>ウンドウ</t>
    </rPh>
    <rPh sb="9" eb="11">
      <t>ノウリョク</t>
    </rPh>
    <rPh sb="12" eb="14">
      <t>ウンドウ</t>
    </rPh>
    <rPh sb="14" eb="17">
      <t>シュウカンナド</t>
    </rPh>
    <rPh sb="17" eb="19">
      <t>チョウサ</t>
    </rPh>
    <phoneticPr fontId="1"/>
  </si>
  <si>
    <t>1時間より少ない</t>
    <rPh sb="1" eb="3">
      <t>ジカン</t>
    </rPh>
    <rPh sb="5" eb="6">
      <t>スク</t>
    </rPh>
    <phoneticPr fontId="5"/>
  </si>
  <si>
    <t>全くしない</t>
    <rPh sb="0" eb="1">
      <t>マッタ</t>
    </rPh>
    <phoneticPr fontId="5"/>
  </si>
  <si>
    <t>当てはまらない</t>
    <rPh sb="0" eb="1">
      <t>ア</t>
    </rPh>
    <phoneticPr fontId="5"/>
  </si>
  <si>
    <t>全くしていない</t>
    <rPh sb="0" eb="1">
      <t>マッタ</t>
    </rPh>
    <phoneticPr fontId="5"/>
  </si>
  <si>
    <t>30分より少ない</t>
    <rPh sb="2" eb="3">
      <t>フン</t>
    </rPh>
    <rPh sb="5" eb="6">
      <t>スク</t>
    </rPh>
    <phoneticPr fontId="5"/>
  </si>
  <si>
    <t>0～10冊</t>
    <rPh sb="4" eb="5">
      <t>サツ</t>
    </rPh>
    <phoneticPr fontId="5"/>
  </si>
  <si>
    <t>11～25冊</t>
    <rPh sb="5" eb="6">
      <t>サツ</t>
    </rPh>
    <phoneticPr fontId="5"/>
  </si>
  <si>
    <t>26～100冊</t>
    <rPh sb="6" eb="7">
      <t>サツ</t>
    </rPh>
    <phoneticPr fontId="5"/>
  </si>
  <si>
    <t>101～200冊</t>
    <rPh sb="7" eb="8">
      <t>サツ</t>
    </rPh>
    <phoneticPr fontId="5"/>
  </si>
  <si>
    <t>201～500冊</t>
    <rPh sb="7" eb="8">
      <t>サツ</t>
    </rPh>
    <phoneticPr fontId="5"/>
  </si>
  <si>
    <t>501冊以上</t>
    <rPh sb="3" eb="4">
      <t>サツ</t>
    </rPh>
    <rPh sb="4" eb="6">
      <t>イジョウ</t>
    </rPh>
    <phoneticPr fontId="5"/>
  </si>
  <si>
    <t>ほぼ毎日</t>
    <rPh sb="2" eb="4">
      <t>マイニチ</t>
    </rPh>
    <phoneticPr fontId="5"/>
  </si>
  <si>
    <t>週１回以上</t>
    <rPh sb="0" eb="1">
      <t>シュウ</t>
    </rPh>
    <rPh sb="2" eb="3">
      <t>カイ</t>
    </rPh>
    <rPh sb="3" eb="5">
      <t>イジョウ</t>
    </rPh>
    <phoneticPr fontId="5"/>
  </si>
  <si>
    <t>月１回以上</t>
    <rPh sb="0" eb="1">
      <t>ツキ</t>
    </rPh>
    <rPh sb="2" eb="3">
      <t>カイ</t>
    </rPh>
    <rPh sb="3" eb="5">
      <t>イジョウ</t>
    </rPh>
    <phoneticPr fontId="5"/>
  </si>
  <si>
    <t>月１回未満</t>
    <rPh sb="0" eb="1">
      <t>ツキ</t>
    </rPh>
    <rPh sb="2" eb="3">
      <t>カイ</t>
    </rPh>
    <rPh sb="3" eb="5">
      <t>ミマン</t>
    </rPh>
    <phoneticPr fontId="5"/>
  </si>
  <si>
    <t>３時間以上</t>
    <rPh sb="1" eb="5">
      <t>ジカンイジョウ</t>
    </rPh>
    <phoneticPr fontId="5"/>
  </si>
  <si>
    <t>全く使っていない</t>
    <rPh sb="0" eb="1">
      <t>マッタ</t>
    </rPh>
    <rPh sb="2" eb="3">
      <t>ツカ</t>
    </rPh>
    <phoneticPr fontId="5"/>
  </si>
  <si>
    <t>考えを発表する機会はなかった</t>
    <rPh sb="0" eb="1">
      <t>カンガ</t>
    </rPh>
    <rPh sb="3" eb="5">
      <t>ハッピョウ</t>
    </rPh>
    <rPh sb="7" eb="9">
      <t>キカイ</t>
    </rPh>
    <phoneticPr fontId="5"/>
  </si>
  <si>
    <t>学級の生徒との間で話し合う活動を行っていない</t>
    <rPh sb="0" eb="2">
      <t>ガッキュウ</t>
    </rPh>
    <rPh sb="3" eb="5">
      <t>セイト</t>
    </rPh>
    <rPh sb="7" eb="8">
      <t>アイダ</t>
    </rPh>
    <rPh sb="9" eb="10">
      <t>ハナ</t>
    </rPh>
    <rPh sb="11" eb="12">
      <t>ア</t>
    </rPh>
    <rPh sb="13" eb="15">
      <t>カツドウ</t>
    </rPh>
    <rPh sb="16" eb="17">
      <t>オコナ</t>
    </rPh>
    <phoneticPr fontId="5"/>
  </si>
  <si>
    <t>ちょうどよかった</t>
  </si>
  <si>
    <t>ある</t>
  </si>
  <si>
    <t>ない</t>
  </si>
  <si>
    <t>　３　「大阪市英語力調査（GTEC）」の調査の目的</t>
    <rPh sb="4" eb="7">
      <t>オオサカシ</t>
    </rPh>
    <rPh sb="7" eb="10">
      <t>エイゴリョク</t>
    </rPh>
    <rPh sb="10" eb="12">
      <t>チョウサ</t>
    </rPh>
    <phoneticPr fontId="17"/>
  </si>
  <si>
    <t>め、本市教育振興基本計画に基づき、生徒に求められる英語力や学習の習熟過程等を把握・検証する。</t>
    <rPh sb="3" eb="4">
      <t>シ</t>
    </rPh>
    <rPh sb="4" eb="6">
      <t>キョウイク</t>
    </rPh>
    <rPh sb="6" eb="8">
      <t>シンコウ</t>
    </rPh>
    <rPh sb="8" eb="10">
      <t>キホン</t>
    </rPh>
    <rPh sb="10" eb="12">
      <t>ケイカク</t>
    </rPh>
    <rPh sb="13" eb="14">
      <t>モト</t>
    </rPh>
    <rPh sb="17" eb="19">
      <t>セイト</t>
    </rPh>
    <rPh sb="20" eb="21">
      <t>モト</t>
    </rPh>
    <rPh sb="25" eb="28">
      <t>エイゴリョク</t>
    </rPh>
    <rPh sb="29" eb="31">
      <t>ガクシュウ</t>
    </rPh>
    <rPh sb="32" eb="34">
      <t>シュウジュク</t>
    </rPh>
    <rPh sb="34" eb="36">
      <t>カテイ</t>
    </rPh>
    <phoneticPr fontId="1"/>
  </si>
  <si>
    <t>における学習指導の充実や改善、工夫に役立てる。</t>
    <rPh sb="4" eb="6">
      <t>ガクシュウ</t>
    </rPh>
    <rPh sb="6" eb="8">
      <t>シドウ</t>
    </rPh>
    <rPh sb="9" eb="11">
      <t>ジュウジツ</t>
    </rPh>
    <rPh sb="12" eb="14">
      <t>カイゼン</t>
    </rPh>
    <rPh sb="15" eb="17">
      <t>クフウ</t>
    </rPh>
    <rPh sb="18" eb="20">
      <t>ヤクダ</t>
    </rPh>
    <phoneticPr fontId="1"/>
  </si>
  <si>
    <t>３　大阪市英語力調査（GTEC）</t>
    <rPh sb="2" eb="5">
      <t>オオサカシ</t>
    </rPh>
    <rPh sb="5" eb="8">
      <t>エイゴリョク</t>
    </rPh>
    <rPh sb="8" eb="10">
      <t>チョウサ</t>
    </rPh>
    <phoneticPr fontId="1"/>
  </si>
  <si>
    <t>●　大阪市英語力調査（GTEC）</t>
    <rPh sb="2" eb="5">
      <t>オオサカシ</t>
    </rPh>
    <rPh sb="5" eb="8">
      <t>エイゴリョク</t>
    </rPh>
    <rPh sb="8" eb="10">
      <t>チョウサ</t>
    </rPh>
    <phoneticPr fontId="1"/>
  </si>
  <si>
    <t>（スコア）</t>
  </si>
  <si>
    <t>（スコア）</t>
    <phoneticPr fontId="1"/>
  </si>
  <si>
    <t>【　数　学　】</t>
  </si>
  <si>
    <t>シート「2_入力シート(1)」の表に、平均正答率（％）、平均無解答率（％）を次のように入力して</t>
    <rPh sb="16" eb="17">
      <t>ヒョウ</t>
    </rPh>
    <rPh sb="19" eb="21">
      <t>ヘイキン</t>
    </rPh>
    <rPh sb="21" eb="23">
      <t>セイトウ</t>
    </rPh>
    <rPh sb="23" eb="24">
      <t>リツ</t>
    </rPh>
    <rPh sb="28" eb="30">
      <t>ヘイキン</t>
    </rPh>
    <rPh sb="30" eb="31">
      <t>ム</t>
    </rPh>
    <rPh sb="31" eb="33">
      <t>カイトウ</t>
    </rPh>
    <rPh sb="33" eb="34">
      <t>リツ</t>
    </rPh>
    <rPh sb="38" eb="39">
      <t>ツギ</t>
    </rPh>
    <rPh sb="43" eb="45">
      <t>ニュウリョク</t>
    </rPh>
    <phoneticPr fontId="1"/>
  </si>
  <si>
    <t>シート「2_入力シート(1)」の表に、領域別正答率（％）を次のように入力してください。</t>
    <rPh sb="16" eb="17">
      <t>ヒョウ</t>
    </rPh>
    <rPh sb="19" eb="21">
      <t>リョウイキ</t>
    </rPh>
    <rPh sb="21" eb="22">
      <t>ベツ</t>
    </rPh>
    <rPh sb="22" eb="24">
      <t>セイトウ</t>
    </rPh>
    <rPh sb="24" eb="25">
      <t>リツ</t>
    </rPh>
    <rPh sb="29" eb="30">
      <t>ツギ</t>
    </rPh>
    <rPh sb="34" eb="36">
      <t>ニュウリョク</t>
    </rPh>
    <phoneticPr fontId="1"/>
  </si>
  <si>
    <t>さらに入力した質問番号の表の「選択肢２段目：『学校の生徒数の割合(％)』」をコピーして、</t>
    <rPh sb="26" eb="29">
      <t>セイトスウ</t>
    </rPh>
    <phoneticPr fontId="1"/>
  </si>
  <si>
    <t>大阪市の結果（中学生チャレンジテストは大阪府の結果も含む）については、各調査終了後に</t>
    <rPh sb="0" eb="3">
      <t>オオサカシ</t>
    </rPh>
    <rPh sb="7" eb="10">
      <t>チュウガクセイ</t>
    </rPh>
    <rPh sb="19" eb="22">
      <t>オオサカフ</t>
    </rPh>
    <rPh sb="23" eb="25">
      <t>ケッカ</t>
    </rPh>
    <rPh sb="26" eb="27">
      <t>フク</t>
    </rPh>
    <rPh sb="40" eb="41">
      <t>ゴ</t>
    </rPh>
    <phoneticPr fontId="1"/>
  </si>
  <si>
    <t>学校のデータ（調査人数・平均正答率・平均無解答率等）については、各調査の学校別結果を</t>
    <rPh sb="0" eb="2">
      <t>ガッコウ</t>
    </rPh>
    <rPh sb="7" eb="9">
      <t>チョウサ</t>
    </rPh>
    <rPh sb="9" eb="11">
      <t>ニンズウ</t>
    </rPh>
    <rPh sb="12" eb="17">
      <t>ヘイキンセイトウリツ</t>
    </rPh>
    <rPh sb="18" eb="20">
      <t>ヘイキン</t>
    </rPh>
    <rPh sb="20" eb="21">
      <t>ム</t>
    </rPh>
    <rPh sb="21" eb="23">
      <t>カイトウ</t>
    </rPh>
    <rPh sb="23" eb="24">
      <t>リツ</t>
    </rPh>
    <rPh sb="24" eb="25">
      <t>トウ</t>
    </rPh>
    <rPh sb="32" eb="35">
      <t>カクチョウサ</t>
    </rPh>
    <rPh sb="36" eb="38">
      <t>ガッコウ</t>
    </rPh>
    <rPh sb="38" eb="39">
      <t>ベツ</t>
    </rPh>
    <rPh sb="39" eb="41">
      <t>ケッカ</t>
    </rPh>
    <phoneticPr fontId="1"/>
  </si>
  <si>
    <t>参考に入力してください。</t>
    <rPh sb="0" eb="2">
      <t>サンコウ</t>
    </rPh>
    <phoneticPr fontId="1"/>
  </si>
  <si>
    <t>検証グラフと併せて送付しますので、その数値を入力してください。</t>
    <rPh sb="0" eb="2">
      <t>ケンショウ</t>
    </rPh>
    <rPh sb="19" eb="21">
      <t>スウチ</t>
    </rPh>
    <rPh sb="22" eb="24">
      <t>ニュウリョク</t>
    </rPh>
    <phoneticPr fontId="1"/>
  </si>
  <si>
    <t>文字が枠内に収まらない場合は、文字の大きさを小さくするか、行の挿入で記入幅を広げて、印刷範</t>
    <rPh sb="44" eb="45">
      <t>ハン</t>
    </rPh>
    <phoneticPr fontId="1"/>
  </si>
  <si>
    <t>囲の調整をしてください。</t>
    <phoneticPr fontId="1"/>
  </si>
  <si>
    <t>択してください。</t>
    <rPh sb="0" eb="1">
      <t>タク</t>
    </rPh>
    <phoneticPr fontId="1"/>
  </si>
  <si>
    <t>　大阪市教育委員会では、保護者や地域の皆様に説明責任を果たすことが重要であると考え、より一層</t>
    <rPh sb="44" eb="46">
      <t>イッソウ</t>
    </rPh>
    <phoneticPr fontId="17"/>
  </si>
  <si>
    <t>明らかになった現状等について公表するものとしています。</t>
  </si>
  <si>
    <t>明らかになった現状等について公表するものとしています。</t>
    <phoneticPr fontId="17"/>
  </si>
  <si>
    <t>　本校でも、各調査結果の分析を行い、これまでの成果や今後取り組むべき課題について明らかにし、</t>
    <rPh sb="6" eb="7">
      <t>カク</t>
    </rPh>
    <phoneticPr fontId="17"/>
  </si>
  <si>
    <t>本市教育委員会の方針に則り公表いたします。</t>
  </si>
  <si>
    <t>本市教育委員会の方針に則り公表いたします。</t>
    <phoneticPr fontId="17"/>
  </si>
  <si>
    <t>　なお、本調査により測定できるのは、学力の特定の一部分であり、学校における教育活動の一側面に</t>
    <rPh sb="44" eb="45">
      <t>メン</t>
    </rPh>
    <phoneticPr fontId="17"/>
  </si>
  <si>
    <t>過ぎません。</t>
  </si>
  <si>
    <t>過ぎません。</t>
    <phoneticPr fontId="17"/>
  </si>
  <si>
    <t>　大阪市教育委員会では、保護者や地域の皆様に説明責任を果たすことが重要であると考え、より一層</t>
    <phoneticPr fontId="17"/>
  </si>
  <si>
    <t>　なお、本調査により測定できるのは、学力の特定の一部分であり、学校における教育活動の一側面に</t>
    <phoneticPr fontId="17"/>
  </si>
  <si>
    <t>大阪府教育委員会が、府内における生徒の学力を把握・分析することにより、大阪の生徒課</t>
    <phoneticPr fontId="1"/>
  </si>
  <si>
    <t>題の改善に向けた教育施策及び教育の成果と課題を検証し、その改善を図る。加えて、調査</t>
    <phoneticPr fontId="1"/>
  </si>
  <si>
    <t>結果を活用し、大阪府公立高等学校入学者選抜における評定の公平性の担保に資する資料を</t>
    <phoneticPr fontId="17"/>
  </si>
  <si>
    <t>作成し、市町村教育委員会及び学校に提供する。</t>
    <phoneticPr fontId="17"/>
  </si>
  <si>
    <t>市町村教育委員会や学校が、府内全体の状況との関係において、生徒の課題改善に向けた教</t>
    <phoneticPr fontId="1"/>
  </si>
  <si>
    <t>育施策及び教育の成果と課題を検証し、その改善を図るとともに、そのような取組を通じて、</t>
    <phoneticPr fontId="1"/>
  </si>
  <si>
    <t>学力向上のためのPDCAサイクルを確立する。</t>
    <phoneticPr fontId="1"/>
  </si>
  <si>
    <t>生徒一人ひとりが、自らの学習到達状況を正しく理解することにより、自らの学力に目標を</t>
    <phoneticPr fontId="1"/>
  </si>
  <si>
    <t>もち、また、その向上への意欲を高める。</t>
    <phoneticPr fontId="1"/>
  </si>
  <si>
    <t>生徒が自らの英語力を的確に把握するとともに、生徒の英語力の実態を分析することにより、</t>
    <rPh sb="0" eb="2">
      <t>セイト</t>
    </rPh>
    <rPh sb="3" eb="4">
      <t>ミズカ</t>
    </rPh>
    <rPh sb="6" eb="9">
      <t>エイゴリョク</t>
    </rPh>
    <rPh sb="10" eb="12">
      <t>テキカク</t>
    </rPh>
    <rPh sb="13" eb="15">
      <t>ハアク</t>
    </rPh>
    <rPh sb="22" eb="24">
      <t>セイト</t>
    </rPh>
    <rPh sb="25" eb="28">
      <t>エイゴリョク</t>
    </rPh>
    <rPh sb="29" eb="31">
      <t>ジッタイ</t>
    </rPh>
    <rPh sb="32" eb="34">
      <t>ブンセキ</t>
    </rPh>
    <phoneticPr fontId="1"/>
  </si>
  <si>
    <t>各学校における学習指導の充実や改善、工夫に役立てる。</t>
    <rPh sb="7" eb="9">
      <t>ガクシュウ</t>
    </rPh>
    <rPh sb="9" eb="11">
      <t>シドウ</t>
    </rPh>
    <rPh sb="12" eb="14">
      <t>ジュウジツ</t>
    </rPh>
    <rPh sb="15" eb="17">
      <t>カイゼン</t>
    </rPh>
    <rPh sb="18" eb="20">
      <t>クフウ</t>
    </rPh>
    <rPh sb="21" eb="23">
      <t>ヤクダ</t>
    </rPh>
    <phoneticPr fontId="1"/>
  </si>
  <si>
    <t>グローバル社会において活躍し貢献できる人材の育成をめざし、生徒の英語力の充実・向上</t>
    <rPh sb="5" eb="7">
      <t>シャカイ</t>
    </rPh>
    <rPh sb="11" eb="13">
      <t>カツヤク</t>
    </rPh>
    <rPh sb="14" eb="16">
      <t>コウケン</t>
    </rPh>
    <rPh sb="19" eb="21">
      <t>ジンザイ</t>
    </rPh>
    <rPh sb="22" eb="24">
      <t>イクセイ</t>
    </rPh>
    <rPh sb="29" eb="31">
      <t>セイト</t>
    </rPh>
    <rPh sb="32" eb="35">
      <t>エイゴリョク</t>
    </rPh>
    <rPh sb="36" eb="38">
      <t>ジュウジツ</t>
    </rPh>
    <rPh sb="39" eb="40">
      <t>ムカイ</t>
    </rPh>
    <phoneticPr fontId="1"/>
  </si>
  <si>
    <t>を図るため、本市教育振興基本計画に基づき、生徒に求められる英語力や学習の習熟過程等</t>
    <rPh sb="7" eb="8">
      <t>シ</t>
    </rPh>
    <rPh sb="8" eb="10">
      <t>キョウイク</t>
    </rPh>
    <rPh sb="10" eb="12">
      <t>シンコウ</t>
    </rPh>
    <rPh sb="12" eb="14">
      <t>キホン</t>
    </rPh>
    <rPh sb="14" eb="16">
      <t>ケイカク</t>
    </rPh>
    <rPh sb="17" eb="18">
      <t>モト</t>
    </rPh>
    <rPh sb="21" eb="23">
      <t>セイト</t>
    </rPh>
    <rPh sb="24" eb="25">
      <t>モト</t>
    </rPh>
    <rPh sb="29" eb="32">
      <t>エイゴリョク</t>
    </rPh>
    <rPh sb="33" eb="35">
      <t>ガクシュウ</t>
    </rPh>
    <rPh sb="36" eb="38">
      <t>シュウジュク</t>
    </rPh>
    <rPh sb="38" eb="40">
      <t>カテイ</t>
    </rPh>
    <phoneticPr fontId="1"/>
  </si>
  <si>
    <t>を把握・検証する。</t>
    <phoneticPr fontId="1"/>
  </si>
  <si>
    <t>対象
設問数
（問）</t>
    <rPh sb="0" eb="2">
      <t>タイショウ</t>
    </rPh>
    <rPh sb="3" eb="5">
      <t>セツモン</t>
    </rPh>
    <rPh sb="5" eb="6">
      <t>カズ</t>
    </rPh>
    <rPh sb="8" eb="9">
      <t>モン</t>
    </rPh>
    <phoneticPr fontId="1"/>
  </si>
  <si>
    <t>読むこと
【リーディング】</t>
    <rPh sb="0" eb="1">
      <t>ヨ</t>
    </rPh>
    <phoneticPr fontId="1"/>
  </si>
  <si>
    <t>聞くこと
【リスニング】</t>
    <rPh sb="0" eb="1">
      <t>キ</t>
    </rPh>
    <phoneticPr fontId="1"/>
  </si>
  <si>
    <t>書くこと
【ライティング】</t>
    <rPh sb="0" eb="1">
      <t>カ</t>
    </rPh>
    <phoneticPr fontId="1"/>
  </si>
  <si>
    <t>話すこと
【スピーキング】</t>
    <rPh sb="0" eb="1">
      <t>ハナ</t>
    </rPh>
    <phoneticPr fontId="1"/>
  </si>
  <si>
    <t>全国</t>
    <rPh sb="0" eb="2">
      <t>ゼンコク</t>
    </rPh>
    <phoneticPr fontId="2"/>
  </si>
  <si>
    <t>よく行った</t>
    <rPh sb="2" eb="3">
      <t>オコナ</t>
    </rPh>
    <phoneticPr fontId="2"/>
  </si>
  <si>
    <t>あまり行わなかった</t>
    <rPh sb="3" eb="4">
      <t>オコナ</t>
    </rPh>
    <phoneticPr fontId="2"/>
  </si>
  <si>
    <t>全く行わなかった</t>
    <rPh sb="0" eb="1">
      <t>マッタ</t>
    </rPh>
    <rPh sb="2" eb="3">
      <t>オコナ</t>
    </rPh>
    <phoneticPr fontId="2"/>
  </si>
  <si>
    <t>全くしていない</t>
    <rPh sb="0" eb="1">
      <t>マッタ</t>
    </rPh>
    <phoneticPr fontId="6"/>
  </si>
  <si>
    <t>全くしていない</t>
    <rPh sb="0" eb="1">
      <t>マッタ</t>
    </rPh>
    <phoneticPr fontId="2"/>
  </si>
  <si>
    <t>そう思う</t>
    <rPh sb="2" eb="3">
      <t>オモ</t>
    </rPh>
    <phoneticPr fontId="2"/>
  </si>
  <si>
    <t>よく行った</t>
    <rPh sb="2" eb="3">
      <t>オコナ</t>
    </rPh>
    <phoneticPr fontId="5"/>
  </si>
  <si>
    <t>行った</t>
    <rPh sb="0" eb="1">
      <t>オコナ</t>
    </rPh>
    <phoneticPr fontId="5"/>
  </si>
  <si>
    <t>ほとんど行わなかった</t>
    <rPh sb="4" eb="5">
      <t>オコナ</t>
    </rPh>
    <phoneticPr fontId="5"/>
  </si>
  <si>
    <t>　</t>
    <phoneticPr fontId="1"/>
  </si>
  <si>
    <t>“集計結果”の「貴校の平均正答率」を入力する。</t>
    <phoneticPr fontId="1"/>
  </si>
  <si>
    <t xml:space="preserve"> (1)と同じファイル内の“問題別集計結果”の「貴校の無解答率」の欄の数をすべて</t>
    <rPh sb="5" eb="6">
      <t>オナ</t>
    </rPh>
    <rPh sb="11" eb="12">
      <t>ナイ</t>
    </rPh>
    <phoneticPr fontId="1"/>
  </si>
  <si>
    <t>“集計結果”の「学習指導要領の内容　貴校平均正答率」を入力する。</t>
    <rPh sb="15" eb="17">
      <t>ナイヨウ</t>
    </rPh>
    <phoneticPr fontId="1"/>
  </si>
  <si>
    <t xml:space="preserve"> 「その他」と「無回答」はコピー貼付はしない。
　 　</t>
    <phoneticPr fontId="1"/>
  </si>
  <si>
    <t>実施日：</t>
    <rPh sb="0" eb="3">
      <t>ジッシビ</t>
    </rPh>
    <phoneticPr fontId="1"/>
  </si>
  <si>
    <t>※</t>
  </si>
  <si>
    <t>３年生の理科は</t>
    <rPh sb="1" eb="3">
      <t>ネンセイ</t>
    </rPh>
    <rPh sb="4" eb="6">
      <t>リカ</t>
    </rPh>
    <phoneticPr fontId="1"/>
  </si>
  <si>
    <t>※</t>
    <phoneticPr fontId="1"/>
  </si>
  <si>
    <r>
      <t>について、</t>
    </r>
    <r>
      <rPr>
        <u/>
        <sz val="11"/>
        <rFont val="HG丸ｺﾞｼｯｸM-PRO"/>
        <family val="3"/>
        <charset val="128"/>
      </rPr>
      <t>１年生理科</t>
    </r>
    <r>
      <rPr>
        <sz val="11"/>
        <rFont val="HG丸ｺﾞｼｯｸM-PRO"/>
        <family val="3"/>
        <charset val="128"/>
      </rPr>
      <t>、</t>
    </r>
    <r>
      <rPr>
        <u/>
        <sz val="11"/>
        <rFont val="HG丸ｺﾞｼｯｸM-PRO"/>
        <family val="3"/>
        <charset val="128"/>
      </rPr>
      <t>２年生社会・理科</t>
    </r>
    <r>
      <rPr>
        <sz val="11"/>
        <rFont val="HG丸ｺﾞｼｯｸM-PRO"/>
        <family val="3"/>
        <charset val="128"/>
      </rPr>
      <t>、</t>
    </r>
    <r>
      <rPr>
        <u/>
        <sz val="11"/>
        <rFont val="HG丸ｺﾞｼｯｸM-PRO"/>
        <family val="3"/>
        <charset val="128"/>
      </rPr>
      <t>３年生理科</t>
    </r>
    <r>
      <rPr>
        <sz val="11"/>
        <rFont val="HG丸ｺﾞｼｯｸM-PRO"/>
        <family val="3"/>
        <charset val="128"/>
      </rPr>
      <t>の選択した問題をプルダウンより選</t>
    </r>
    <rPh sb="21" eb="23">
      <t>ネンセイ</t>
    </rPh>
    <rPh sb="23" eb="25">
      <t>リカ</t>
    </rPh>
    <rPh sb="30" eb="32">
      <t>モンダイ</t>
    </rPh>
    <rPh sb="40" eb="41">
      <t>セン</t>
    </rPh>
    <phoneticPr fontId="1"/>
  </si>
  <si>
    <t>加え、設問数で割った数を入力する。（小数第２位四捨五入）</t>
    <rPh sb="0" eb="1">
      <t>クワ</t>
    </rPh>
    <phoneticPr fontId="1"/>
  </si>
  <si>
    <t>シート「2_入力シート(1)」の学校名、調査人数、実施日の欄に</t>
    <rPh sb="6" eb="8">
      <t>ニュウリョク</t>
    </rPh>
    <rPh sb="16" eb="19">
      <t>ガッコウメイ</t>
    </rPh>
    <rPh sb="20" eb="22">
      <t>チョウサ</t>
    </rPh>
    <rPh sb="22" eb="24">
      <t>ニンズウ</t>
    </rPh>
    <rPh sb="25" eb="28">
      <t>ジッシビ</t>
    </rPh>
    <rPh sb="29" eb="30">
      <t>ラン</t>
    </rPh>
    <phoneticPr fontId="1"/>
  </si>
  <si>
    <t>それぞれ入力してください。</t>
    <phoneticPr fontId="1"/>
  </si>
  <si>
    <t xml:space="preserve">   義務教育の機会均等とその水準の維持向上の観点から、全国的な児童生徒の学力や</t>
  </si>
  <si>
    <t>学習状況を把握・分析し、教育施策の成果と課題を検証し、その改善を図るとともに、</t>
  </si>
  <si>
    <t xml:space="preserve">   義務教育の機会均等とその水準の維持向上の観点から、全国的な児童生徒の学力や学習状況を把</t>
  </si>
  <si>
    <t>握・分析し、教育施策の成果と課題を検証し、その改善を図るとともに、学校における児童生徒へ</t>
  </si>
  <si>
    <t>全国学力・学習状況調査を除く各調査の結果については、必要なデータをシート「2_入力シート(2)」</t>
    <rPh sb="0" eb="11">
      <t>ガクテ</t>
    </rPh>
    <rPh sb="12" eb="13">
      <t>ノゾ</t>
    </rPh>
    <rPh sb="14" eb="17">
      <t>カクチョウサ</t>
    </rPh>
    <rPh sb="18" eb="20">
      <t>ケッカ</t>
    </rPh>
    <rPh sb="26" eb="28">
      <t>ヒツヨウ</t>
    </rPh>
    <rPh sb="39" eb="41">
      <t>ニュウリョク</t>
    </rPh>
    <phoneticPr fontId="1"/>
  </si>
  <si>
    <t>教育に関心をお持ちいただき、教育活動にご協力いただくため、学校が各調査の結果や各調査結果から</t>
    <rPh sb="32" eb="33">
      <t>カク</t>
    </rPh>
    <rPh sb="42" eb="44">
      <t>ケッカ</t>
    </rPh>
    <phoneticPr fontId="17"/>
  </si>
  <si>
    <t>教育に関心をお持ちいただき、教育活動にご協力いただくため、学校が各調査の結果や各調査結果から</t>
    <rPh sb="0" eb="2">
      <t>キョウイク</t>
    </rPh>
    <rPh sb="3" eb="5">
      <t>カンシン</t>
    </rPh>
    <rPh sb="32" eb="33">
      <t>カク</t>
    </rPh>
    <phoneticPr fontId="17"/>
  </si>
  <si>
    <t>をお持ちいただき、教育活動にご協力いただくため、学校が各調査の結果や各調査結果から明らかになった現状等</t>
    <rPh sb="27" eb="28">
      <t>カク</t>
    </rPh>
    <phoneticPr fontId="17"/>
  </si>
  <si>
    <t>「中学生チャレンジテスト・大阪市版チャレンジテストplus」の表下の※文（２～４つ目）</t>
    <rPh sb="1" eb="4">
      <t>チュウガクセイ</t>
    </rPh>
    <rPh sb="13" eb="17">
      <t>オオサカシバン</t>
    </rPh>
    <rPh sb="31" eb="32">
      <t>ヒョウ</t>
    </rPh>
    <rPh sb="32" eb="33">
      <t>シタ</t>
    </rPh>
    <rPh sb="35" eb="36">
      <t>ブン</t>
    </rPh>
    <phoneticPr fontId="1"/>
  </si>
  <si>
    <t>●　中学生チャレンジテスト・大阪市版チャレンジテストplus</t>
    <rPh sb="2" eb="5">
      <t>チュウガクセイ</t>
    </rPh>
    <rPh sb="14" eb="17">
      <t>オオサカシ</t>
    </rPh>
    <rPh sb="17" eb="18">
      <t>バン</t>
    </rPh>
    <phoneticPr fontId="1"/>
  </si>
  <si>
    <t xml:space="preserve">   １年生の社会・理科については、大阪市版チャレンジテストplusとして実施</t>
    <rPh sb="4" eb="6">
      <t>ネンセイ</t>
    </rPh>
    <rPh sb="7" eb="9">
      <t>シャカイ</t>
    </rPh>
    <rPh sb="10" eb="12">
      <t>リカ</t>
    </rPh>
    <rPh sb="18" eb="22">
      <t>オオサカシバン</t>
    </rPh>
    <rPh sb="37" eb="39">
      <t>ジッシ</t>
    </rPh>
    <phoneticPr fontId="1"/>
  </si>
  <si>
    <t>　2-2　「大阪市版チャレンジテストplus」の調査の目的</t>
    <rPh sb="6" eb="10">
      <t>オオサカシバン</t>
    </rPh>
    <phoneticPr fontId="17"/>
  </si>
  <si>
    <t>　１年生の社会・理科については、「大阪市版チャレンジテストplus」として実施</t>
    <rPh sb="2" eb="4">
      <t>ネンセイ</t>
    </rPh>
    <rPh sb="5" eb="7">
      <t>シャカイ</t>
    </rPh>
    <rPh sb="8" eb="10">
      <t>リカ</t>
    </rPh>
    <rPh sb="17" eb="21">
      <t>オオサカシバン</t>
    </rPh>
    <rPh sb="37" eb="39">
      <t>ジッシ</t>
    </rPh>
    <phoneticPr fontId="1"/>
  </si>
  <si>
    <t>平均正答率</t>
  </si>
  <si>
    <t>大阪市</t>
    <rPh sb="0" eb="3">
      <t>オオサカシ</t>
    </rPh>
    <phoneticPr fontId="17"/>
  </si>
  <si>
    <t>全国</t>
    <rPh sb="0" eb="2">
      <t>ゼンコク</t>
    </rPh>
    <phoneticPr fontId="17"/>
  </si>
  <si>
    <t>項目数</t>
    <rPh sb="0" eb="3">
      <t>コウモクスウ</t>
    </rPh>
    <phoneticPr fontId="17"/>
  </si>
  <si>
    <t>(1)言葉の特徴や使い方に関する事項</t>
    <rPh sb="3" eb="5">
      <t>コトバ</t>
    </rPh>
    <rPh sb="6" eb="8">
      <t>トクチョウ</t>
    </rPh>
    <rPh sb="9" eb="10">
      <t>ツカ</t>
    </rPh>
    <rPh sb="11" eb="12">
      <t>カタ</t>
    </rPh>
    <rPh sb="13" eb="14">
      <t>カン</t>
    </rPh>
    <rPh sb="16" eb="18">
      <t>ジコウ</t>
    </rPh>
    <phoneticPr fontId="17"/>
  </si>
  <si>
    <t>(2)情報の扱い方に関する事項</t>
    <rPh sb="3" eb="5">
      <t>ジョウホウ</t>
    </rPh>
    <rPh sb="6" eb="7">
      <t>アツカ</t>
    </rPh>
    <rPh sb="8" eb="9">
      <t>カタ</t>
    </rPh>
    <rPh sb="10" eb="11">
      <t>カン</t>
    </rPh>
    <rPh sb="13" eb="15">
      <t>ジコウ</t>
    </rPh>
    <phoneticPr fontId="17"/>
  </si>
  <si>
    <t>(3)我が国の言語文化に関する事項</t>
    <rPh sb="3" eb="4">
      <t>ワ</t>
    </rPh>
    <rPh sb="5" eb="6">
      <t>クニ</t>
    </rPh>
    <rPh sb="7" eb="9">
      <t>ゲンゴ</t>
    </rPh>
    <rPh sb="9" eb="11">
      <t>ブンカ</t>
    </rPh>
    <rPh sb="12" eb="13">
      <t>カン</t>
    </rPh>
    <rPh sb="15" eb="17">
      <t>ジコウ</t>
    </rPh>
    <phoneticPr fontId="17"/>
  </si>
  <si>
    <t>A 話すこと・聞くこと</t>
    <rPh sb="2" eb="3">
      <t>ハナ</t>
    </rPh>
    <rPh sb="7" eb="8">
      <t>キ</t>
    </rPh>
    <phoneticPr fontId="5"/>
  </si>
  <si>
    <t>B 書くこと</t>
    <rPh sb="2" eb="3">
      <t>カ</t>
    </rPh>
    <phoneticPr fontId="5"/>
  </si>
  <si>
    <t>C 読むこと</t>
    <rPh sb="2" eb="3">
      <t>ヨ</t>
    </rPh>
    <phoneticPr fontId="5"/>
  </si>
  <si>
    <t>(1)言葉の特徴や使い方に関する事項</t>
    <rPh sb="3" eb="5">
      <t>コトバ</t>
    </rPh>
    <rPh sb="6" eb="8">
      <t>トクチョウ</t>
    </rPh>
    <rPh sb="9" eb="10">
      <t>ツカ</t>
    </rPh>
    <rPh sb="11" eb="12">
      <t>カタ</t>
    </rPh>
    <rPh sb="13" eb="14">
      <t>カン</t>
    </rPh>
    <rPh sb="16" eb="18">
      <t>ジコウ</t>
    </rPh>
    <phoneticPr fontId="77"/>
  </si>
  <si>
    <t>(2)情報の扱い方に関する事項</t>
    <rPh sb="3" eb="5">
      <t>ジョウホウ</t>
    </rPh>
    <rPh sb="6" eb="7">
      <t>アツカ</t>
    </rPh>
    <rPh sb="8" eb="9">
      <t>カタ</t>
    </rPh>
    <rPh sb="10" eb="11">
      <t>カン</t>
    </rPh>
    <rPh sb="13" eb="15">
      <t>ジコウ</t>
    </rPh>
    <phoneticPr fontId="77"/>
  </si>
  <si>
    <t>(3)我が国の言語文化に関する事項</t>
    <rPh sb="3" eb="4">
      <t>ワ</t>
    </rPh>
    <rPh sb="5" eb="6">
      <t>クニ</t>
    </rPh>
    <rPh sb="7" eb="9">
      <t>ゲンゴ</t>
    </rPh>
    <rPh sb="9" eb="11">
      <t>ブンカ</t>
    </rPh>
    <rPh sb="12" eb="13">
      <t>カン</t>
    </rPh>
    <rPh sb="15" eb="17">
      <t>ジコウ</t>
    </rPh>
    <phoneticPr fontId="77"/>
  </si>
  <si>
    <t>A 話すこと・聞くこと</t>
    <rPh sb="2" eb="3">
      <t>ハナ</t>
    </rPh>
    <rPh sb="7" eb="8">
      <t>キ</t>
    </rPh>
    <phoneticPr fontId="17"/>
  </si>
  <si>
    <t>B 書くこと</t>
    <rPh sb="2" eb="3">
      <t>カ</t>
    </rPh>
    <phoneticPr fontId="17"/>
  </si>
  <si>
    <t>C 読むこと</t>
    <rPh sb="2" eb="3">
      <t>ヨ</t>
    </rPh>
    <phoneticPr fontId="17"/>
  </si>
  <si>
    <t>B 図形</t>
    <rPh sb="2" eb="4">
      <t>ズケイ</t>
    </rPh>
    <phoneticPr fontId="50"/>
  </si>
  <si>
    <t>D データの活用</t>
    <rPh sb="6" eb="8">
      <t>カツヨウ</t>
    </rPh>
    <phoneticPr fontId="50"/>
  </si>
  <si>
    <t>C 関数</t>
    <rPh sb="2" eb="4">
      <t>カンスウ</t>
    </rPh>
    <phoneticPr fontId="17"/>
  </si>
  <si>
    <t>平均
正答率</t>
    <phoneticPr fontId="50"/>
  </si>
  <si>
    <t>【　国　語　】</t>
    <phoneticPr fontId="1"/>
  </si>
  <si>
    <t>全国学力・学習状況調査結果よりファイル「13桁の学校コード_02問題別調査結果.xlsx」内の</t>
    <rPh sb="22" eb="23">
      <t>ケタ</t>
    </rPh>
    <rPh sb="24" eb="26">
      <t>ガッコウ</t>
    </rPh>
    <phoneticPr fontId="17"/>
  </si>
  <si>
    <t>全国学力・学習状況調査結果よりファイル「13桁の学校コード_02問題別調査結果.xlsx」内の</t>
    <rPh sb="0" eb="2">
      <t>ゼンコク</t>
    </rPh>
    <rPh sb="2" eb="4">
      <t>ガクリョク</t>
    </rPh>
    <rPh sb="5" eb="7">
      <t>ガクシュウ</t>
    </rPh>
    <rPh sb="7" eb="9">
      <t>ジョウキョウ</t>
    </rPh>
    <rPh sb="9" eb="11">
      <t>チョウサ</t>
    </rPh>
    <rPh sb="11" eb="13">
      <t>ケッカ</t>
    </rPh>
    <rPh sb="22" eb="23">
      <t>ケタ</t>
    </rPh>
    <rPh sb="24" eb="26">
      <t>ガッコウ</t>
    </rPh>
    <rPh sb="32" eb="34">
      <t>モンダイ</t>
    </rPh>
    <rPh sb="34" eb="35">
      <t>ベツ</t>
    </rPh>
    <rPh sb="35" eb="37">
      <t>チョウサ</t>
    </rPh>
    <rPh sb="37" eb="39">
      <t>ケッカ</t>
    </rPh>
    <rPh sb="45" eb="46">
      <t>ナイ</t>
    </rPh>
    <phoneticPr fontId="17"/>
  </si>
  <si>
    <t>元の質問番号</t>
    <rPh sb="0" eb="1">
      <t>モト</t>
    </rPh>
    <rPh sb="2" eb="4">
      <t>シツモン</t>
    </rPh>
    <rPh sb="4" eb="6">
      <t>バンゴウ</t>
    </rPh>
    <phoneticPr fontId="1"/>
  </si>
  <si>
    <t>国1</t>
    <rPh sb="0" eb="1">
      <t>クニ</t>
    </rPh>
    <phoneticPr fontId="1"/>
  </si>
  <si>
    <t>国2</t>
    <rPh sb="0" eb="1">
      <t>クニ</t>
    </rPh>
    <phoneticPr fontId="1"/>
  </si>
  <si>
    <t>数1</t>
    <rPh sb="0" eb="1">
      <t>スウ</t>
    </rPh>
    <phoneticPr fontId="1"/>
  </si>
  <si>
    <t>数2</t>
    <rPh sb="0" eb="1">
      <t>スウ</t>
    </rPh>
    <phoneticPr fontId="1"/>
  </si>
  <si>
    <t>番号</t>
    <rPh sb="0" eb="2">
      <t>バンゴウ</t>
    </rPh>
    <phoneticPr fontId="1"/>
  </si>
  <si>
    <t>→</t>
    <phoneticPr fontId="1"/>
  </si>
  <si>
    <t>どちらかといえば、している</t>
  </si>
  <si>
    <t>３時間以上、４時間より少ない</t>
    <rPh sb="1" eb="3">
      <t>ジカン</t>
    </rPh>
    <rPh sb="3" eb="5">
      <t>イジョウ</t>
    </rPh>
    <rPh sb="7" eb="9">
      <t>ジカン</t>
    </rPh>
    <rPh sb="11" eb="12">
      <t>スク</t>
    </rPh>
    <phoneticPr fontId="5"/>
  </si>
  <si>
    <t>２時間以上、３時間より少ない</t>
    <rPh sb="1" eb="3">
      <t>ジカン</t>
    </rPh>
    <rPh sb="3" eb="5">
      <t>イジョウ</t>
    </rPh>
    <rPh sb="7" eb="9">
      <t>ジカン</t>
    </rPh>
    <rPh sb="11" eb="12">
      <t>スク</t>
    </rPh>
    <phoneticPr fontId="5"/>
  </si>
  <si>
    <t>１時間以上、２時間より少ない</t>
    <rPh sb="1" eb="3">
      <t>ジカン</t>
    </rPh>
    <rPh sb="3" eb="5">
      <t>イジョウ</t>
    </rPh>
    <rPh sb="7" eb="9">
      <t>ジカン</t>
    </rPh>
    <rPh sb="11" eb="12">
      <t>スク</t>
    </rPh>
    <phoneticPr fontId="5"/>
  </si>
  <si>
    <t>１時間より少ない</t>
    <rPh sb="1" eb="3">
      <t>ジカン</t>
    </rPh>
    <rPh sb="5" eb="6">
      <t>スク</t>
    </rPh>
    <phoneticPr fontId="5"/>
  </si>
  <si>
    <t>３０分より少ない</t>
    <rPh sb="2" eb="3">
      <t>フン</t>
    </rPh>
    <rPh sb="5" eb="6">
      <t>スク</t>
    </rPh>
    <phoneticPr fontId="5"/>
  </si>
  <si>
    <t>どちらかといえば、当てはまる</t>
    <rPh sb="9" eb="10">
      <t>ア</t>
    </rPh>
    <phoneticPr fontId="5"/>
  </si>
  <si>
    <t>どちらかといえば、当てはまらない</t>
    <rPh sb="9" eb="10">
      <t>ア</t>
    </rPh>
    <phoneticPr fontId="5"/>
  </si>
  <si>
    <t>２時間以上、３時間より少ない</t>
    <rPh sb="1" eb="5">
      <t>ジカンイジョウ</t>
    </rPh>
    <rPh sb="7" eb="9">
      <t>ジカン</t>
    </rPh>
    <rPh sb="11" eb="12">
      <t>スク</t>
    </rPh>
    <phoneticPr fontId="5"/>
  </si>
  <si>
    <t>1時間以上、2時間より少ない</t>
    <rPh sb="1" eb="5">
      <t>ジカンイジョウ</t>
    </rPh>
    <rPh sb="7" eb="9">
      <t>ジカン</t>
    </rPh>
    <rPh sb="11" eb="12">
      <t>スク</t>
    </rPh>
    <phoneticPr fontId="5"/>
  </si>
  <si>
    <t>30分以上、1時間より少ない</t>
    <rPh sb="2" eb="5">
      <t>フンイジョウ</t>
    </rPh>
    <rPh sb="7" eb="9">
      <t>ジカン</t>
    </rPh>
    <rPh sb="11" eb="12">
      <t>スク</t>
    </rPh>
    <phoneticPr fontId="5"/>
  </si>
  <si>
    <t>ほとんど、または、全く読まない</t>
    <rPh sb="9" eb="10">
      <t>マッタ</t>
    </rPh>
    <rPh sb="11" eb="12">
      <t>ヨ</t>
    </rPh>
    <phoneticPr fontId="7"/>
  </si>
  <si>
    <t>よくある</t>
  </si>
  <si>
    <t>ときどきある</t>
  </si>
  <si>
    <t>あまりない</t>
  </si>
  <si>
    <t>全くない</t>
    <rPh sb="0" eb="1">
      <t>マッタ</t>
    </rPh>
    <phoneticPr fontId="5"/>
  </si>
  <si>
    <t>どちらかといえば、当てはまる</t>
    <rPh sb="9" eb="10">
      <t>ア</t>
    </rPh>
    <phoneticPr fontId="2"/>
  </si>
  <si>
    <t>どちらかといえば、当てはまらない</t>
    <rPh sb="9" eb="10">
      <t>ア</t>
    </rPh>
    <phoneticPr fontId="2"/>
  </si>
  <si>
    <t>週３回以上</t>
    <rPh sb="0" eb="1">
      <t>シュウ</t>
    </rPh>
    <rPh sb="2" eb="3">
      <t>カイ</t>
    </rPh>
    <rPh sb="3" eb="5">
      <t>イジョウ</t>
    </rPh>
    <phoneticPr fontId="5"/>
  </si>
  <si>
    <t>発表していた</t>
    <rPh sb="0" eb="2">
      <t>ハッピョウ</t>
    </rPh>
    <phoneticPr fontId="7"/>
  </si>
  <si>
    <t>どちらかといえば、発表していた</t>
    <rPh sb="9" eb="11">
      <t>ハッピョウ</t>
    </rPh>
    <phoneticPr fontId="7"/>
  </si>
  <si>
    <t>どちらかといえば、発表していなかった</t>
    <rPh sb="9" eb="11">
      <t>ハッピョウ</t>
    </rPh>
    <phoneticPr fontId="5"/>
  </si>
  <si>
    <t>発表していなかった</t>
    <rPh sb="0" eb="2">
      <t>ハッピョウ</t>
    </rPh>
    <phoneticPr fontId="7"/>
  </si>
  <si>
    <t>どちらかといえば、当てはまる</t>
    <rPh sb="9" eb="10">
      <t>ア</t>
    </rPh>
    <phoneticPr fontId="7"/>
  </si>
  <si>
    <t>どちらかといえば、そう思う</t>
    <rPh sb="11" eb="12">
      <t>オモ</t>
    </rPh>
    <phoneticPr fontId="2"/>
  </si>
  <si>
    <t>どちらかといえば、そう思わない</t>
    <rPh sb="11" eb="12">
      <t>オモ</t>
    </rPh>
    <phoneticPr fontId="4"/>
  </si>
  <si>
    <t>そう思わない</t>
    <rPh sb="2" eb="3">
      <t>オモ</t>
    </rPh>
    <phoneticPr fontId="2"/>
  </si>
  <si>
    <t>よく行った</t>
    <rPh sb="2" eb="3">
      <t>イ</t>
    </rPh>
    <phoneticPr fontId="4"/>
  </si>
  <si>
    <t>どちらかといえば、行った</t>
    <rPh sb="9" eb="10">
      <t>イ</t>
    </rPh>
    <phoneticPr fontId="4"/>
  </si>
  <si>
    <t>あまり行わなかった</t>
    <rPh sb="3" eb="4">
      <t>イ</t>
    </rPh>
    <phoneticPr fontId="4"/>
  </si>
  <si>
    <t>全く行わなかった</t>
    <rPh sb="0" eb="1">
      <t>マッタ</t>
    </rPh>
    <rPh sb="2" eb="3">
      <t>オコナ</t>
    </rPh>
    <phoneticPr fontId="5"/>
  </si>
  <si>
    <t>どちらかといえば、そう思う</t>
    <rPh sb="11" eb="12">
      <t>オモ</t>
    </rPh>
    <phoneticPr fontId="5"/>
  </si>
  <si>
    <t>どちらかといえば、そう思わない</t>
    <rPh sb="11" eb="12">
      <t>オモ</t>
    </rPh>
    <phoneticPr fontId="1"/>
  </si>
  <si>
    <t>週に１回程度、または、それ以上行った</t>
    <rPh sb="0" eb="1">
      <t>シュウ</t>
    </rPh>
    <rPh sb="3" eb="4">
      <t>カイ</t>
    </rPh>
    <rPh sb="4" eb="6">
      <t>テイド</t>
    </rPh>
    <rPh sb="13" eb="15">
      <t>イジョウ</t>
    </rPh>
    <rPh sb="15" eb="16">
      <t>オコナ</t>
    </rPh>
    <phoneticPr fontId="5"/>
  </si>
  <si>
    <t>月に数回程度行った</t>
    <rPh sb="0" eb="1">
      <t>ツキ</t>
    </rPh>
    <rPh sb="2" eb="4">
      <t>スウカイ</t>
    </rPh>
    <rPh sb="4" eb="6">
      <t>テイド</t>
    </rPh>
    <rPh sb="6" eb="7">
      <t>オコナ</t>
    </rPh>
    <phoneticPr fontId="5"/>
  </si>
  <si>
    <t>学期に数回程度行った</t>
    <rPh sb="0" eb="2">
      <t>ガッキ</t>
    </rPh>
    <rPh sb="3" eb="5">
      <t>スウカイ</t>
    </rPh>
    <rPh sb="5" eb="7">
      <t>テイド</t>
    </rPh>
    <rPh sb="7" eb="8">
      <t>オコナ</t>
    </rPh>
    <phoneticPr fontId="5"/>
  </si>
  <si>
    <t>年に数回程度行った</t>
    <rPh sb="0" eb="1">
      <t>ネン</t>
    </rPh>
    <rPh sb="2" eb="4">
      <t>スウカイ</t>
    </rPh>
    <rPh sb="4" eb="6">
      <t>テイド</t>
    </rPh>
    <rPh sb="6" eb="7">
      <t>オコナ</t>
    </rPh>
    <phoneticPr fontId="5"/>
  </si>
  <si>
    <t>行わなかった</t>
    <rPh sb="0" eb="1">
      <t>オコナ</t>
    </rPh>
    <phoneticPr fontId="5"/>
  </si>
  <si>
    <t>特に問題を抱えていなかった</t>
    <rPh sb="0" eb="1">
      <t>トク</t>
    </rPh>
    <rPh sb="2" eb="4">
      <t>モンダイ</t>
    </rPh>
    <rPh sb="5" eb="6">
      <t>カカ</t>
    </rPh>
    <phoneticPr fontId="5"/>
  </si>
  <si>
    <t>全くしていない</t>
    <rPh sb="0" eb="1">
      <t>マッタ</t>
    </rPh>
    <phoneticPr fontId="4"/>
  </si>
  <si>
    <t>全くしていない</t>
    <rPh sb="0" eb="1">
      <t>マッタ</t>
    </rPh>
    <phoneticPr fontId="1"/>
  </si>
  <si>
    <t>どちらかといえば、行った</t>
    <rPh sb="9" eb="10">
      <t>オコナ</t>
    </rPh>
    <phoneticPr fontId="2"/>
  </si>
  <si>
    <t>あまり行わなかった</t>
    <rPh sb="3" eb="4">
      <t>オコナ</t>
    </rPh>
    <phoneticPr fontId="4"/>
  </si>
  <si>
    <t>よく行った</t>
    <rPh sb="2" eb="3">
      <t>イ</t>
    </rPh>
    <phoneticPr fontId="2"/>
  </si>
  <si>
    <t>全く行わなかった</t>
    <rPh sb="0" eb="1">
      <t>マッタ</t>
    </rPh>
    <rPh sb="2" eb="3">
      <t>オコナ</t>
    </rPh>
    <phoneticPr fontId="4"/>
  </si>
  <si>
    <t>ほぼ毎日</t>
    <rPh sb="2" eb="4">
      <t>マイニチ</t>
    </rPh>
    <phoneticPr fontId="2"/>
  </si>
  <si>
    <t>週３回以上</t>
    <rPh sb="0" eb="1">
      <t>シュウ</t>
    </rPh>
    <rPh sb="2" eb="5">
      <t>カイイジョウ</t>
    </rPh>
    <phoneticPr fontId="5"/>
  </si>
  <si>
    <t>週１回以上</t>
    <rPh sb="0" eb="1">
      <t>シュウ</t>
    </rPh>
    <rPh sb="2" eb="5">
      <t>カイイジョウ</t>
    </rPh>
    <phoneticPr fontId="5"/>
  </si>
  <si>
    <t>月１回以上</t>
    <rPh sb="0" eb="1">
      <t>ツキ</t>
    </rPh>
    <rPh sb="2" eb="5">
      <t>カイイジョウ</t>
    </rPh>
    <phoneticPr fontId="2"/>
  </si>
  <si>
    <t>どちらかといえば、ある</t>
  </si>
  <si>
    <t>どちらかといえば、ない</t>
  </si>
  <si>
    <t>３ヶ月に１回以上</t>
    <rPh sb="2" eb="3">
      <t>ゲツ</t>
    </rPh>
    <rPh sb="5" eb="6">
      <t>カイ</t>
    </rPh>
    <rPh sb="6" eb="8">
      <t>イジョウ</t>
    </rPh>
    <phoneticPr fontId="5"/>
  </si>
  <si>
    <t>６ヶ月に１回以上</t>
    <rPh sb="2" eb="3">
      <t>ゲツ</t>
    </rPh>
    <rPh sb="5" eb="6">
      <t>カイ</t>
    </rPh>
    <rPh sb="6" eb="8">
      <t>イジョウ</t>
    </rPh>
    <phoneticPr fontId="5"/>
  </si>
  <si>
    <t>年１回以上</t>
    <rPh sb="0" eb="1">
      <t>ネン</t>
    </rPh>
    <rPh sb="2" eb="5">
      <t>カイイジョウ</t>
    </rPh>
    <phoneticPr fontId="2"/>
  </si>
  <si>
    <t>実施しなかった</t>
    <rPh sb="0" eb="2">
      <t>ジッシ</t>
    </rPh>
    <phoneticPr fontId="5"/>
  </si>
  <si>
    <t>よく活用している</t>
    <rPh sb="2" eb="4">
      <t>カツヨウ</t>
    </rPh>
    <phoneticPr fontId="5"/>
  </si>
  <si>
    <t>どちらかといえば、活用している</t>
    <rPh sb="9" eb="11">
      <t>カツヨウ</t>
    </rPh>
    <phoneticPr fontId="5"/>
  </si>
  <si>
    <t>あまり活用していない</t>
    <rPh sb="3" eb="5">
      <t>カツヨウ</t>
    </rPh>
    <phoneticPr fontId="5"/>
  </si>
  <si>
    <t>全く活用していない</t>
    <rPh sb="0" eb="1">
      <t>マッタ</t>
    </rPh>
    <rPh sb="2" eb="4">
      <t>カツヨウ</t>
    </rPh>
    <phoneticPr fontId="5"/>
  </si>
  <si>
    <t>毎日持ち帰って、毎日利用させている</t>
    <rPh sb="0" eb="2">
      <t>マイニチ</t>
    </rPh>
    <rPh sb="2" eb="3">
      <t>モ</t>
    </rPh>
    <rPh sb="4" eb="5">
      <t>カエ</t>
    </rPh>
    <rPh sb="8" eb="10">
      <t>マイニチ</t>
    </rPh>
    <rPh sb="10" eb="12">
      <t>リヨウ</t>
    </rPh>
    <phoneticPr fontId="5"/>
  </si>
  <si>
    <t>毎日持ち帰って、時々利用させている</t>
    <rPh sb="0" eb="2">
      <t>マイニチ</t>
    </rPh>
    <rPh sb="2" eb="3">
      <t>モ</t>
    </rPh>
    <rPh sb="4" eb="5">
      <t>カエ</t>
    </rPh>
    <rPh sb="8" eb="10">
      <t>トキドキ</t>
    </rPh>
    <rPh sb="10" eb="12">
      <t>リヨウ</t>
    </rPh>
    <phoneticPr fontId="5"/>
  </si>
  <si>
    <t>時々持ち帰って、時々利用させている</t>
    <rPh sb="0" eb="2">
      <t>トキドキ</t>
    </rPh>
    <rPh sb="2" eb="3">
      <t>モ</t>
    </rPh>
    <rPh sb="4" eb="5">
      <t>カエ</t>
    </rPh>
    <rPh sb="8" eb="10">
      <t>トキドキ</t>
    </rPh>
    <rPh sb="10" eb="12">
      <t>リヨウ</t>
    </rPh>
    <phoneticPr fontId="5"/>
  </si>
  <si>
    <t>持ち帰らせていない</t>
    <rPh sb="0" eb="1">
      <t>モ</t>
    </rPh>
    <rPh sb="2" eb="3">
      <t>カエ</t>
    </rPh>
    <phoneticPr fontId="5"/>
  </si>
  <si>
    <t>持ち帰ってはいけないこととしている</t>
    <rPh sb="0" eb="1">
      <t>モ</t>
    </rPh>
    <rPh sb="2" eb="3">
      <t>カエ</t>
    </rPh>
    <phoneticPr fontId="5"/>
  </si>
  <si>
    <t>臨時休業等の非常時のみ、持ち帰ることとしている</t>
    <rPh sb="0" eb="2">
      <t>リンジ</t>
    </rPh>
    <rPh sb="2" eb="4">
      <t>キュウギョウ</t>
    </rPh>
    <rPh sb="4" eb="5">
      <t>トウ</t>
    </rPh>
    <rPh sb="6" eb="9">
      <t>ヒジョウジ</t>
    </rPh>
    <rPh sb="12" eb="13">
      <t>モ</t>
    </rPh>
    <rPh sb="14" eb="15">
      <t>カエ</t>
    </rPh>
    <phoneticPr fontId="5"/>
  </si>
  <si>
    <t>どちらかといえば、行った</t>
    <rPh sb="9" eb="10">
      <t>オコナ</t>
    </rPh>
    <phoneticPr fontId="5"/>
  </si>
  <si>
    <t>実施しなかった</t>
    <rPh sb="0" eb="2">
      <t>ジッシ</t>
    </rPh>
    <phoneticPr fontId="1"/>
  </si>
  <si>
    <t>１日～２日</t>
    <rPh sb="1" eb="2">
      <t>ニチ</t>
    </rPh>
    <rPh sb="4" eb="5">
      <t>ヒ</t>
    </rPh>
    <phoneticPr fontId="1"/>
  </si>
  <si>
    <t>３日</t>
    <rPh sb="1" eb="2">
      <t>ヒ</t>
    </rPh>
    <phoneticPr fontId="5"/>
  </si>
  <si>
    <t>４日</t>
    <rPh sb="1" eb="2">
      <t>ヒ</t>
    </rPh>
    <phoneticPr fontId="5"/>
  </si>
  <si>
    <t>５日以上（連続して実施）</t>
    <rPh sb="1" eb="2">
      <t>ヒ</t>
    </rPh>
    <rPh sb="2" eb="4">
      <t>イジョウ</t>
    </rPh>
    <rPh sb="5" eb="7">
      <t>レンゾク</t>
    </rPh>
    <rPh sb="9" eb="11">
      <t>ジッシ</t>
    </rPh>
    <phoneticPr fontId="5"/>
  </si>
  <si>
    <t>５日以上（分散して実施）</t>
    <rPh sb="1" eb="2">
      <t>ヒ</t>
    </rPh>
    <rPh sb="2" eb="4">
      <t>イジョウ</t>
    </rPh>
    <rPh sb="5" eb="7">
      <t>ブンサン</t>
    </rPh>
    <rPh sb="9" eb="11">
      <t>ジッシ</t>
    </rPh>
    <phoneticPr fontId="5"/>
  </si>
  <si>
    <t>どちらかといえば,行った</t>
    <rPh sb="9" eb="10">
      <t>オコナ</t>
    </rPh>
    <phoneticPr fontId="5"/>
  </si>
  <si>
    <t>よく行っている</t>
    <rPh sb="2" eb="3">
      <t>オコナ</t>
    </rPh>
    <phoneticPr fontId="4"/>
  </si>
  <si>
    <t>どちらかといえば、行っている</t>
    <rPh sb="9" eb="10">
      <t>オコナ</t>
    </rPh>
    <phoneticPr fontId="4"/>
  </si>
  <si>
    <t>ほとんど行っていない</t>
    <rPh sb="4" eb="5">
      <t>イ</t>
    </rPh>
    <phoneticPr fontId="2"/>
  </si>
  <si>
    <t>地方公共団体における独自の学力調査を実施していない</t>
    <rPh sb="0" eb="2">
      <t>チホウ</t>
    </rPh>
    <rPh sb="2" eb="4">
      <t>コウキョウ</t>
    </rPh>
    <rPh sb="4" eb="6">
      <t>ダンタイ</t>
    </rPh>
    <rPh sb="10" eb="12">
      <t>ドクジ</t>
    </rPh>
    <rPh sb="13" eb="15">
      <t>ガクリョク</t>
    </rPh>
    <rPh sb="15" eb="17">
      <t>チョウサ</t>
    </rPh>
    <rPh sb="18" eb="20">
      <t>ジッシ</t>
    </rPh>
    <phoneticPr fontId="4"/>
  </si>
  <si>
    <t>行った</t>
    <rPh sb="0" eb="1">
      <t>イ</t>
    </rPh>
    <phoneticPr fontId="4"/>
  </si>
  <si>
    <t>ほとんど行わなかった</t>
    <rPh sb="4" eb="5">
      <t>オコナ</t>
    </rPh>
    <phoneticPr fontId="4"/>
  </si>
  <si>
    <t>ことはできます。</t>
    <phoneticPr fontId="1"/>
  </si>
  <si>
    <t>をコピーしてください。それ以外の操作は特に必要はありませんが、不必要な枠やグラフの枠は削除する</t>
    <rPh sb="31" eb="32">
      <t>フ</t>
    </rPh>
    <rPh sb="32" eb="33">
      <t>ヒツ</t>
    </rPh>
    <phoneticPr fontId="1"/>
  </si>
  <si>
    <t>半角アンダーバーは「shift」キーを押しながら「ろ」のキーを押すと入力することができます。</t>
    <phoneticPr fontId="1"/>
  </si>
  <si>
    <t>A 数と式</t>
    <rPh sb="2" eb="3">
      <t>スウ</t>
    </rPh>
    <rPh sb="4" eb="5">
      <t>シキ</t>
    </rPh>
    <phoneticPr fontId="50"/>
  </si>
  <si>
    <t>持久走
男子1500m
女子1000m</t>
    <rPh sb="0" eb="3">
      <t>ジキュウソウ</t>
    </rPh>
    <rPh sb="4" eb="6">
      <t>ダンシ</t>
    </rPh>
    <rPh sb="12" eb="14">
      <t>ジョシ</t>
    </rPh>
    <phoneticPr fontId="1"/>
  </si>
  <si>
    <t>持久走
男子1500m
女子1000m</t>
    <phoneticPr fontId="1"/>
  </si>
  <si>
    <t>※</t>
    <phoneticPr fontId="1"/>
  </si>
  <si>
    <t>（ただし、調査の対象が単学級の場合はその限りではありません。）</t>
    <phoneticPr fontId="1"/>
  </si>
  <si>
    <t>シート「2_入力シート(1)」の表に、全国学力・学習状況調査結果よりファイル「13桁の学校コード_04回答結果集計</t>
    <rPh sb="41" eb="42">
      <t>ケタ</t>
    </rPh>
    <rPh sb="43" eb="45">
      <t>ガッコウ</t>
    </rPh>
    <phoneticPr fontId="1"/>
  </si>
  <si>
    <t>C 関数</t>
    <rPh sb="2" eb="4">
      <t>カンスウ</t>
    </rPh>
    <phoneticPr fontId="50"/>
  </si>
  <si>
    <t>A 数と式</t>
    <phoneticPr fontId="1"/>
  </si>
  <si>
    <t>B 図形</t>
    <phoneticPr fontId="1"/>
  </si>
  <si>
    <t>C 関数</t>
    <phoneticPr fontId="1"/>
  </si>
  <si>
    <t>果及び各調査終了後に送付する検証グラフを参考に分析し、シート「4_調査結果から（分析）」に</t>
    <rPh sb="1" eb="2">
      <t>オヨ</t>
    </rPh>
    <rPh sb="3" eb="6">
      <t>カクチョウサ</t>
    </rPh>
    <rPh sb="6" eb="9">
      <t>シュウリョウゴ</t>
    </rPh>
    <rPh sb="10" eb="12">
      <t>ソウフ</t>
    </rPh>
    <rPh sb="14" eb="16">
      <t>ケンショウ</t>
    </rPh>
    <rPh sb="20" eb="22">
      <t>サンコウ</t>
    </rPh>
    <rPh sb="23" eb="25">
      <t>ブンセキ</t>
    </rPh>
    <rPh sb="33" eb="35">
      <t>チョウサ</t>
    </rPh>
    <rPh sb="35" eb="37">
      <t>ケッカ</t>
    </rPh>
    <rPh sb="40" eb="42">
      <t>ブンセキ</t>
    </rPh>
    <phoneticPr fontId="1"/>
  </si>
  <si>
    <t>学習指導要領の内容</t>
    <rPh sb="7" eb="9">
      <t>ナイヨウ</t>
    </rPh>
    <phoneticPr fontId="17"/>
  </si>
  <si>
    <t>学習指導要領の領域</t>
    <phoneticPr fontId="17"/>
  </si>
  <si>
    <t>学習指導要領の
内容</t>
    <rPh sb="8" eb="10">
      <t>ナイヨウ</t>
    </rPh>
    <phoneticPr fontId="1"/>
  </si>
  <si>
    <t>学習指導要領の
領域</t>
    <phoneticPr fontId="1"/>
  </si>
  <si>
    <t>学習指導要領の領域</t>
    <phoneticPr fontId="17"/>
  </si>
  <si>
    <t>(2)情報の扱い方に
関する事項</t>
    <rPh sb="3" eb="5">
      <t>ジョウホウ</t>
    </rPh>
    <rPh sb="6" eb="7">
      <t>アツカ</t>
    </rPh>
    <rPh sb="8" eb="9">
      <t>カタ</t>
    </rPh>
    <rPh sb="11" eb="12">
      <t>カン</t>
    </rPh>
    <rPh sb="14" eb="16">
      <t>ジコウ</t>
    </rPh>
    <phoneticPr fontId="17"/>
  </si>
  <si>
    <t>英　　　語</t>
    <rPh sb="0" eb="1">
      <t>エイ</t>
    </rPh>
    <rPh sb="4" eb="5">
      <t>ゴ</t>
    </rPh>
    <phoneticPr fontId="17"/>
  </si>
  <si>
    <t>コンピュータなどのICT機器の活用に関して、学校内外において十分に必要なサポートが受けられていますか</t>
  </si>
  <si>
    <t>公表する資料は、各学校の結果に応じて、「3_あゆみ(1)」から「3_あゆみ(5)」のいずれか、</t>
    <rPh sb="0" eb="2">
      <t>コウヒョウ</t>
    </rPh>
    <rPh sb="4" eb="6">
      <t>シリョウ</t>
    </rPh>
    <rPh sb="8" eb="11">
      <t>カクガッコウ</t>
    </rPh>
    <rPh sb="12" eb="14">
      <t>ケッカ</t>
    </rPh>
    <rPh sb="15" eb="16">
      <t>オウ</t>
    </rPh>
    <phoneticPr fontId="1"/>
  </si>
  <si>
    <t>英語</t>
    <rPh sb="0" eb="2">
      <t>エイゴ</t>
    </rPh>
    <phoneticPr fontId="1"/>
  </si>
  <si>
    <t>【英　語】</t>
    <rPh sb="1" eb="2">
      <t>エイ</t>
    </rPh>
    <rPh sb="3" eb="4">
      <t>ゴ</t>
    </rPh>
    <phoneticPr fontId="1"/>
  </si>
  <si>
    <t>学習指導要領の領域</t>
    <rPh sb="7" eb="9">
      <t>リョウイキ</t>
    </rPh>
    <phoneticPr fontId="17"/>
  </si>
  <si>
    <t>学習指導要領の領域</t>
    <rPh sb="7" eb="9">
      <t>リョウイキ</t>
    </rPh>
    <phoneticPr fontId="50"/>
  </si>
  <si>
    <t>英語</t>
    <rPh sb="0" eb="2">
      <t>エイゴ</t>
    </rPh>
    <phoneticPr fontId="17"/>
  </si>
  <si>
    <t>(1)　聞くこと</t>
    <rPh sb="4" eb="5">
      <t>キ</t>
    </rPh>
    <phoneticPr fontId="17"/>
  </si>
  <si>
    <t>(2)　読むこと</t>
    <rPh sb="4" eb="5">
      <t>ヨ</t>
    </rPh>
    <phoneticPr fontId="17"/>
  </si>
  <si>
    <t>(3)　話すこと［やり取り］</t>
    <rPh sb="4" eb="5">
      <t>ハナ</t>
    </rPh>
    <rPh sb="11" eb="12">
      <t>ト</t>
    </rPh>
    <phoneticPr fontId="17"/>
  </si>
  <si>
    <t>(4)　話すこと［発表］</t>
  </si>
  <si>
    <t>(4)　話すこと［発表］</t>
    <phoneticPr fontId="17"/>
  </si>
  <si>
    <t>(5)　書くこと</t>
  </si>
  <si>
    <t>(5)　書くこと</t>
    <phoneticPr fontId="17"/>
  </si>
  <si>
    <t>D データの活用</t>
    <phoneticPr fontId="1"/>
  </si>
  <si>
    <t>そのような取組を通じて、教育に関する継続的な検証改善サイクルを確立する。</t>
    <rPh sb="6" eb="7">
      <t>ク</t>
    </rPh>
    <phoneticPr fontId="1"/>
  </si>
  <si>
    <t>る継続的な検証改善サイクルを確立する。</t>
    <phoneticPr fontId="1"/>
  </si>
  <si>
    <t>割合（％）　※その他・無回答のコピー貼り付けは必要ありません。</t>
    <rPh sb="0" eb="2">
      <t>ワリアイ</t>
    </rPh>
    <phoneticPr fontId="17"/>
  </si>
  <si>
    <t xml:space="preserve">
</t>
    <phoneticPr fontId="1"/>
  </si>
  <si>
    <t>その他・無回答</t>
  </si>
  <si>
    <t>４時間以上</t>
    <rPh sb="1" eb="3">
      <t>ジカン</t>
    </rPh>
    <rPh sb="3" eb="5">
      <t>イジョウ</t>
    </rPh>
    <phoneticPr fontId="5"/>
  </si>
  <si>
    <t>その他・無回答</t>
    <rPh sb="2" eb="3">
      <t>タ</t>
    </rPh>
    <rPh sb="4" eb="7">
      <t>ムカイトウ</t>
    </rPh>
    <phoneticPr fontId="5"/>
  </si>
  <si>
    <t>３時間以上</t>
    <rPh sb="1" eb="3">
      <t>ジカン</t>
    </rPh>
    <rPh sb="3" eb="5">
      <t>イジョウ</t>
    </rPh>
    <phoneticPr fontId="5"/>
  </si>
  <si>
    <t>３０分以上、１時間より少ない</t>
    <rPh sb="2" eb="3">
      <t>フン</t>
    </rPh>
    <rPh sb="3" eb="5">
      <t>イジョウ</t>
    </rPh>
    <rPh sb="7" eb="9">
      <t>ジカン</t>
    </rPh>
    <rPh sb="11" eb="12">
      <t>スク</t>
    </rPh>
    <phoneticPr fontId="5"/>
  </si>
  <si>
    <t>そう思う</t>
    <rPh sb="2" eb="3">
      <t>オモ</t>
    </rPh>
    <phoneticPr fontId="6"/>
  </si>
  <si>
    <t>どちらかといえば、そう思う</t>
    <rPh sb="11" eb="12">
      <t>オモ</t>
    </rPh>
    <phoneticPr fontId="6"/>
  </si>
  <si>
    <t>どちらかといえば、そう思わない</t>
    <rPh sb="11" eb="12">
      <t>オモ</t>
    </rPh>
    <phoneticPr fontId="6"/>
  </si>
  <si>
    <t>そう思わない</t>
  </si>
  <si>
    <t>十分に取り入れている</t>
    <rPh sb="0" eb="2">
      <t>ジュウブン</t>
    </rPh>
    <rPh sb="3" eb="4">
      <t>ト</t>
    </rPh>
    <rPh sb="5" eb="6">
      <t>イ</t>
    </rPh>
    <phoneticPr fontId="5"/>
  </si>
  <si>
    <t>一部取り入れている</t>
    <rPh sb="0" eb="2">
      <t>イチブ</t>
    </rPh>
    <rPh sb="2" eb="3">
      <t>ト</t>
    </rPh>
    <rPh sb="4" eb="5">
      <t>イ</t>
    </rPh>
    <phoneticPr fontId="5"/>
  </si>
  <si>
    <t>全く取り入れていない</t>
    <rPh sb="0" eb="1">
      <t>マッタ</t>
    </rPh>
    <rPh sb="2" eb="3">
      <t>ト</t>
    </rPh>
    <rPh sb="4" eb="5">
      <t>イ</t>
    </rPh>
    <phoneticPr fontId="5"/>
  </si>
  <si>
    <t>主として校内研修に関する業務を行う校務分掌を設けており、研修主事が担っている</t>
    <rPh sb="0" eb="1">
      <t>シュ</t>
    </rPh>
    <rPh sb="4" eb="6">
      <t>コウナイ</t>
    </rPh>
    <rPh sb="6" eb="8">
      <t>ケンシュウ</t>
    </rPh>
    <rPh sb="9" eb="10">
      <t>カン</t>
    </rPh>
    <rPh sb="12" eb="14">
      <t>ギョウム</t>
    </rPh>
    <rPh sb="15" eb="16">
      <t>オコナ</t>
    </rPh>
    <rPh sb="17" eb="21">
      <t>コウムブンショウ</t>
    </rPh>
    <rPh sb="22" eb="23">
      <t>モウ</t>
    </rPh>
    <rPh sb="28" eb="30">
      <t>ケンシュウ</t>
    </rPh>
    <rPh sb="30" eb="32">
      <t>シュジ</t>
    </rPh>
    <rPh sb="33" eb="34">
      <t>ニナ</t>
    </rPh>
    <phoneticPr fontId="5"/>
  </si>
  <si>
    <t>主として校内研修に関する業務を行う校務分掌を設けており、研修主任もしくは研究主任が担っている</t>
    <rPh sb="0" eb="1">
      <t>シュ</t>
    </rPh>
    <rPh sb="4" eb="6">
      <t>コウナイ</t>
    </rPh>
    <rPh sb="6" eb="8">
      <t>ケンシュウ</t>
    </rPh>
    <rPh sb="9" eb="10">
      <t>カン</t>
    </rPh>
    <rPh sb="12" eb="14">
      <t>ギョウム</t>
    </rPh>
    <rPh sb="15" eb="16">
      <t>オコナ</t>
    </rPh>
    <rPh sb="17" eb="21">
      <t>コウムブンショウ</t>
    </rPh>
    <rPh sb="22" eb="23">
      <t>モウ</t>
    </rPh>
    <rPh sb="28" eb="30">
      <t>ケンシュウ</t>
    </rPh>
    <rPh sb="30" eb="32">
      <t>シュニン</t>
    </rPh>
    <rPh sb="36" eb="38">
      <t>ケンキュウ</t>
    </rPh>
    <rPh sb="38" eb="40">
      <t>シュニン</t>
    </rPh>
    <rPh sb="41" eb="42">
      <t>ニナ</t>
    </rPh>
    <phoneticPr fontId="5"/>
  </si>
  <si>
    <t>主として校内研修に関する業務を行う校務分掌は設けておらず、教務主任や主幹教諭が担っている</t>
    <rPh sb="0" eb="1">
      <t>シュ</t>
    </rPh>
    <rPh sb="4" eb="6">
      <t>コウナイ</t>
    </rPh>
    <rPh sb="6" eb="8">
      <t>ケンシュウ</t>
    </rPh>
    <rPh sb="9" eb="10">
      <t>カン</t>
    </rPh>
    <rPh sb="12" eb="14">
      <t>ギョウム</t>
    </rPh>
    <rPh sb="15" eb="16">
      <t>オコナ</t>
    </rPh>
    <rPh sb="17" eb="21">
      <t>コウムブンショウ</t>
    </rPh>
    <rPh sb="22" eb="23">
      <t>モウ</t>
    </rPh>
    <rPh sb="29" eb="33">
      <t>キョウムシュニン</t>
    </rPh>
    <rPh sb="34" eb="38">
      <t>シュカンキョウユ</t>
    </rPh>
    <rPh sb="39" eb="40">
      <t>ニナ</t>
    </rPh>
    <phoneticPr fontId="5"/>
  </si>
  <si>
    <t>どちらかといえば、そう思わない</t>
    <rPh sb="11" eb="12">
      <t>オモ</t>
    </rPh>
    <phoneticPr fontId="5"/>
  </si>
  <si>
    <t>そう思わない</t>
    <rPh sb="2" eb="3">
      <t>オモ</t>
    </rPh>
    <phoneticPr fontId="5"/>
  </si>
  <si>
    <t>該当する生徒がいない</t>
    <rPh sb="0" eb="2">
      <t>ガイトウ</t>
    </rPh>
    <rPh sb="4" eb="6">
      <t>セイト</t>
    </rPh>
    <phoneticPr fontId="5"/>
  </si>
  <si>
    <t>あまり行わなかった</t>
    <rPh sb="3" eb="4">
      <t>オコナ</t>
    </rPh>
    <phoneticPr fontId="5"/>
  </si>
  <si>
    <t>該当する生徒がいなかった</t>
    <rPh sb="0" eb="2">
      <t>ガイトウ</t>
    </rPh>
    <rPh sb="4" eb="6">
      <t>セイト</t>
    </rPh>
    <phoneticPr fontId="5"/>
  </si>
  <si>
    <t>取組を行わなかった</t>
    <rPh sb="0" eb="2">
      <t>トリクミ</t>
    </rPh>
    <rPh sb="3" eb="4">
      <t>オコナ</t>
    </rPh>
    <phoneticPr fontId="5"/>
  </si>
  <si>
    <t>作成方法(１)</t>
    <rPh sb="0" eb="2">
      <t>サクセイ</t>
    </rPh>
    <rPh sb="2" eb="4">
      <t>ホウホウ</t>
    </rPh>
    <phoneticPr fontId="1"/>
  </si>
  <si>
    <t>作成方法(２)</t>
    <rPh sb="0" eb="2">
      <t>サクセイ</t>
    </rPh>
    <rPh sb="2" eb="4">
      <t>ホウホウ</t>
    </rPh>
    <phoneticPr fontId="1"/>
  </si>
  <si>
    <t>作成方法(３)</t>
    <rPh sb="0" eb="2">
      <t>サクセイ</t>
    </rPh>
    <rPh sb="2" eb="4">
      <t>ホウホウ</t>
    </rPh>
    <phoneticPr fontId="1"/>
  </si>
  <si>
    <t>「令和６年度　中学校のあゆみ」作成マニュアル</t>
    <phoneticPr fontId="1"/>
  </si>
  <si>
    <t>朝食を毎日食べていますか</t>
    <phoneticPr fontId="2"/>
  </si>
  <si>
    <t>毎日、同じくらいの時刻に寝ていますか</t>
    <phoneticPr fontId="2"/>
  </si>
  <si>
    <t>毎日、同じくらいの時刻に起きていますか</t>
    <phoneticPr fontId="2"/>
  </si>
  <si>
    <t>学校の授業時間以外に、普段（月曜日から金曜日）、１日当たりどれくらいの時間、PC・タブレットなどのICT機器を、勉強のために使っていますか（遊びなどの目的に使う時間は除く）</t>
    <phoneticPr fontId="2"/>
  </si>
  <si>
    <t>普段（月曜日から金曜日）、１日当たりどれくらいの時間、テレビゲーム（コンピュータゲーム、携帯式のゲーム、携帯電話やスマートフォンを使ったゲームも含む）をしますか</t>
    <phoneticPr fontId="2"/>
  </si>
  <si>
    <t>普段（月曜日から金曜日）、１日当たりどれくらいの時間、携帯電話やスマートフォンでSNSや動画視聴などをしますか（携帯電話やスマートフォンを使って学習する時間やゲームをする時間は除く）</t>
    <phoneticPr fontId="2"/>
  </si>
  <si>
    <t>携帯電話・スマートフォンやコンピュータの使い方について、家の人と約束したことを守っていますか</t>
    <phoneticPr fontId="2"/>
  </si>
  <si>
    <t>健康にすごすために、授業で学習したことや保健室の先生などから教えられたことを、普段の生活に役立てていますか</t>
    <phoneticPr fontId="2"/>
  </si>
  <si>
    <t>自分には、よいところがあると思いますか</t>
    <phoneticPr fontId="2"/>
  </si>
  <si>
    <t>先生は、あなたのよいところを認めてくれていると思いますか</t>
    <phoneticPr fontId="2"/>
  </si>
  <si>
    <t>将来の夢や目標を持っていますか</t>
    <phoneticPr fontId="2"/>
  </si>
  <si>
    <t>人が困っているときは、進んで助けていますか</t>
    <phoneticPr fontId="2"/>
  </si>
  <si>
    <t>いじめは、どんな理由があってもいけないことだと思いますか</t>
    <phoneticPr fontId="2"/>
  </si>
  <si>
    <t>困りごとや不安がある時に、先生や学校にいる大人にいつでも相談できますか</t>
    <phoneticPr fontId="2"/>
  </si>
  <si>
    <t>人の役に立つ人間になりたいと思いますか</t>
    <phoneticPr fontId="2"/>
  </si>
  <si>
    <t>学校に行くのは楽しいと思いますか</t>
    <phoneticPr fontId="2"/>
  </si>
  <si>
    <t>自分と違う意見について考えるのは楽しいと思いますか</t>
    <phoneticPr fontId="2"/>
  </si>
  <si>
    <t>友達関係に満足していますか</t>
    <phoneticPr fontId="2"/>
  </si>
  <si>
    <t>普段の生活の中で、幸せな気持ちになることはどれくらいありますか</t>
    <phoneticPr fontId="2"/>
  </si>
  <si>
    <t>分からないことや詳しく知りたいことがあったときに、自分で学び方を考え、工夫することはできていますか</t>
    <phoneticPr fontId="2"/>
  </si>
  <si>
    <t>学校の授業時間以外に、普段（月曜日から金曜日）、１日当たりどれくらいの時間、勉強をしますか（学習塾で勉強している時間や家庭教師の先生に教わっている時間、インターネットを活用して学ぶ時間も含む）</t>
    <phoneticPr fontId="2"/>
  </si>
  <si>
    <t>土曜日や日曜日など学校が休みの日に、１日当たりどれくらいの時間、勉強をしますか（学習塾で勉強している時間や家庭教師の先生に教わっている時間、インターネットを活用して学ぶ時間も含む）</t>
    <phoneticPr fontId="2"/>
  </si>
  <si>
    <t>あなたの家には、およそどれくらいの本がありますか（一般の雑誌、新聞、教科書は除く）</t>
    <phoneticPr fontId="2"/>
  </si>
  <si>
    <t>新聞を読んでいますか</t>
    <phoneticPr fontId="2"/>
  </si>
  <si>
    <t>地域や社会をよくするために何かしてみたいと思いますか</t>
    <phoneticPr fontId="2"/>
  </si>
  <si>
    <t>１、２年生のときに受けた授業で、PC・タブレットなどのICT機器を、どの程度使用しましたか</t>
    <phoneticPr fontId="2"/>
  </si>
  <si>
    <t>28_1～28_7については、70～76に読み替えてください。</t>
    <rPh sb="21" eb="22">
      <t>ヨ</t>
    </rPh>
    <rPh sb="23" eb="24">
      <t>カ</t>
    </rPh>
    <phoneticPr fontId="2"/>
  </si>
  <si>
    <t>１、２年生のときに受けた授業で、自分の考えを発表する機会では、自分の考えがうまく伝わるよう、資料や文章、話の組立てなどを工夫して発表していましたか</t>
    <phoneticPr fontId="2"/>
  </si>
  <si>
    <t>１、２年生のときに受けた授業では、課題の解決に向けて、自分で考え、自分から取り組んでいましたか</t>
    <phoneticPr fontId="2"/>
  </si>
  <si>
    <t>１、２年生のときに受けた授業では、各教科などで学んだことを生かしながら、自分の考えをまとめる活動を行っていましたか</t>
    <phoneticPr fontId="2"/>
  </si>
  <si>
    <t>１、２年生のときに受けた授業は、自分にあった教え方、教材、学習時間などになっていましたか</t>
    <phoneticPr fontId="2"/>
  </si>
  <si>
    <t>学級の生徒との間で話し合う活動を通じて、自分の考えを深めたり、新たな考え方に気付いたりすることができていますか</t>
    <phoneticPr fontId="2"/>
  </si>
  <si>
    <t>学習した内容について、分かった点や、よく分からなかった点を見直し、次の学習につなげることができていますか</t>
    <phoneticPr fontId="2"/>
  </si>
  <si>
    <t>授業で学んだことを、次の学習や実生活に結びつけて考えたり、生かしたりすることができると思いますか</t>
    <phoneticPr fontId="2"/>
  </si>
  <si>
    <t>先生は、授業やテストで間違えたところや、理解していないところについて、分かるまで教えてくれていると思いますか</t>
    <phoneticPr fontId="2"/>
  </si>
  <si>
    <t>授業や学校生活では、友達や周りの人の考えを大切にして、お互いに協力しながら課題の解決に取り組んでいますか</t>
    <phoneticPr fontId="2"/>
  </si>
  <si>
    <t>総合的な学習の時間では、自分で課題を立てて情報を集め整理して、調べたことを発表するなどの学習活動に取り組んでいますか</t>
    <phoneticPr fontId="2"/>
  </si>
  <si>
    <t>あなたの学級では、学級生活をよりよくするために学級活動で話し合い、互いの意見のよさを生かして解決方法を決めていますか</t>
    <phoneticPr fontId="2"/>
  </si>
  <si>
    <t>学級活動における学級での話合いを生かして、今、自分が努力すべきことを決めて取り組んでいますか</t>
    <phoneticPr fontId="2"/>
  </si>
  <si>
    <t>道徳の授業では、自分の考えを深めたり、学級やグループで話し合ったりする活動に取り組んでいますか</t>
    <phoneticPr fontId="2"/>
  </si>
  <si>
    <t>国語の勉強は好きですか</t>
    <phoneticPr fontId="2"/>
  </si>
  <si>
    <t>国語の勉強は大切だと思いますか</t>
    <phoneticPr fontId="2"/>
  </si>
  <si>
    <t>国語の授業の内容はよく分かりますか</t>
    <phoneticPr fontId="2"/>
  </si>
  <si>
    <t>国語の授業で学習したことは、将来、社会に出たときに役に立つと思いますか</t>
    <phoneticPr fontId="2"/>
  </si>
  <si>
    <t>国語の授業で話を聞いたり文章を読んだりするときに、具体的な情報と抽象的な情報との関係を捉えて理解していますか</t>
    <phoneticPr fontId="2"/>
  </si>
  <si>
    <t>国語の授業で、話題や展開を捉えながら話し合い、互いの発言を結び付けて考えをまとめていますか</t>
    <phoneticPr fontId="2"/>
  </si>
  <si>
    <t>国語の授業で、自分の考えが伝わるように、表現の効果を考えて文章を書いていますか</t>
    <phoneticPr fontId="2"/>
  </si>
  <si>
    <t>国語の授業で、説明的な文章を読み、目的に応じて必要な情報に着目して要約し、内容を解釈していますか</t>
    <phoneticPr fontId="2"/>
  </si>
  <si>
    <t>数学の勉強は好きですか</t>
    <phoneticPr fontId="2"/>
  </si>
  <si>
    <t>数学の勉強は大切だと思いますか</t>
    <phoneticPr fontId="2"/>
  </si>
  <si>
    <t>数学の授業の内容はよく分かりますか</t>
    <phoneticPr fontId="2"/>
  </si>
  <si>
    <t>数学の授業で学習したことは、将来、社会に出たときに役に立つと思いますか</t>
    <phoneticPr fontId="2"/>
  </si>
  <si>
    <t>数学の授業で学習したことを、普段の生活の中で活用できないか考えますか</t>
    <phoneticPr fontId="2"/>
  </si>
  <si>
    <t>数学の問題の解き方が分からないときは、あきらめずにいろいろな方法を考えますか</t>
    <phoneticPr fontId="2"/>
  </si>
  <si>
    <t>数学の問題が解けたとき、別の解き方を考えようとしていますか</t>
    <phoneticPr fontId="2"/>
  </si>
  <si>
    <t>数学の授業で学習したことを、今後の学習で活用しようとしていますか</t>
    <phoneticPr fontId="2"/>
  </si>
  <si>
    <t>理科の勉強は好きですか</t>
    <phoneticPr fontId="2"/>
  </si>
  <si>
    <t>自然の中や日常生活、理科の授業において、理科に関する疑問を持ったり問題を見いだしたりすることがありますか</t>
    <phoneticPr fontId="2"/>
  </si>
  <si>
    <t>理科の授業では、自分の予想をもとに観察や実験の計画を立てていますか</t>
    <phoneticPr fontId="2"/>
  </si>
  <si>
    <t>１、２年生のときに受けた授業では、英語を聞いて（一文一文ではなく全体の）概要や要点をとらえる活動が行われていたと思いますか</t>
    <phoneticPr fontId="2"/>
  </si>
  <si>
    <t>１、２年生のときに受けた授業では、英語を読んで（一文一文ではなく全体の）概要や要点をとらえる活動が行われていたと思いますか</t>
    <phoneticPr fontId="2"/>
  </si>
  <si>
    <t>１、２年生のときに受けた授業では、原稿などの準備をすることなく、（即興で）自分の考えや気持ちなどを英語で伝え合う活動が行われていたと思いますか</t>
    <phoneticPr fontId="2"/>
  </si>
  <si>
    <t>１、２年生のときに受けた授業では、スピーチやプレゼンテーションなど、まとまった内容を英語で発表する活動が行われていたと思いますか</t>
    <phoneticPr fontId="2"/>
  </si>
  <si>
    <t>１、２年生のときに受けた授業では、自分の考えや気持ちなどを英語で書く活動が行われていたと思いますか</t>
    <phoneticPr fontId="2"/>
  </si>
  <si>
    <t>今回の国語の問題では、解答を文章で書く問題がありました。それらの問題について、どのように解答しましたか</t>
    <phoneticPr fontId="2"/>
  </si>
  <si>
    <t>解答時間は十分でしたか（国語）</t>
    <phoneticPr fontId="2"/>
  </si>
  <si>
    <t>今回の数学の問題では、解答を言葉や数、式を使って説明する問題がありました。それらの問題について、どのように解答しましたか</t>
    <phoneticPr fontId="2"/>
  </si>
  <si>
    <t>解答時間は十分でしたか（数学）</t>
    <phoneticPr fontId="2"/>
  </si>
  <si>
    <t>（１、２年生のときの学習の中でPC・タブレットなどのICT機器を活用することについて、次のことはあなたにどれくらい当てはまりますか。）自分のペースで理解しながら学習を進めることができる</t>
    <phoneticPr fontId="2"/>
  </si>
  <si>
    <t>（１、２年生のときの学習の中でPC・タブレットなどのICT機器を活用することについて、次のことはあなたにどれくらい当てはまりますか。）分からないことがあった時に、すぐ調べることができる</t>
    <phoneticPr fontId="2"/>
  </si>
  <si>
    <t>（１、２年生のときの学習の中でPC・タブレットなどのICT機器を活用することについて、次のことはあなたにどれくらい当てはまりますか。）楽しみながら学習を進めることができる</t>
    <phoneticPr fontId="2"/>
  </si>
  <si>
    <t>（１、２年生のときの学習の中でPC・タブレットなどのICT機器を活用することについて、次のことはあなたにどれくらい当てはまりますか。）画像や動画、音声等を活用することで、学習内容がよく分かる</t>
    <phoneticPr fontId="2"/>
  </si>
  <si>
    <t>（１、２年生のときの学習の中でPC・タブレットなどのICT機器を活用することについて、次のことはあなたにどれくらい当てはまりますか。）自分の考えや意見を分かりやすく伝えることができる</t>
    <phoneticPr fontId="2"/>
  </si>
  <si>
    <t>（１、２年生のときの学習の中でPC・タブレットなどのICT機器を活用することについて、次のことはあなたにどれくらい当てはまりますか。）友達と考えを共有したり比べたりしやすくなる</t>
    <phoneticPr fontId="2"/>
  </si>
  <si>
    <t>（１、２年生のときの学習の中でPC・タブレットなどのICT機器を活用することについて、次のことはあなたにどれくらい当てはまりますか。）友達と協力しながら学習を進めることができる</t>
    <phoneticPr fontId="2"/>
  </si>
  <si>
    <t>69_1</t>
  </si>
  <si>
    <t>69_1</t>
    <phoneticPr fontId="2"/>
  </si>
  <si>
    <t>69_2</t>
  </si>
  <si>
    <t>69_3</t>
  </si>
  <si>
    <t>69_4</t>
  </si>
  <si>
    <t>69_5</t>
  </si>
  <si>
    <t>69_6</t>
  </si>
  <si>
    <t>調査対象学年の生徒は、授業中の私語が少なく、落ち着いていると思いますか</t>
  </si>
  <si>
    <t>スクールカウンセラーやスクールソーシャルワーカーによる教育相談に関して、生徒が相談したい時に相談できる体制となっていますか</t>
  </si>
  <si>
    <t>前年度に、教員が授業で問題を抱えている場合、率先してそのことについて話し合うことを行いましたか</t>
  </si>
  <si>
    <t>前年度に、教員が学級の問題を抱えている場合、ともに問題解決に当たることを行いましたか</t>
  </si>
  <si>
    <t>ICTを活用した校務の効率化（事務の軽減）の優良事例を十分に取り入れていますか</t>
  </si>
  <si>
    <t>指導計画の作成に当たっては、各教科等の教育内容を相互の関係で捉え、学校の教育目標を踏まえた横断的な視点で、その目標の達成に必要な教育の内容を組織的に配列していますか</t>
  </si>
  <si>
    <t>生徒の姿や地域の現状等に関する調査や各種データなどに基づき、教育課程を編成し、実施し、評価して改善を図る一連のPDCAサイクルを確立していますか</t>
  </si>
  <si>
    <t>指導計画の作成に当たっては、教育内容と、教育活動に必要な人的・物的資源等を、地域等の外部の資源を含めて活用しながら効果的に組み合わせていますか</t>
  </si>
  <si>
    <t>言語活動について、国語科を要としつつ、各教科等の特質に応じて、学校全体として取り組んでいますか</t>
  </si>
  <si>
    <t>授業研究や事例研究等、実践的な研修を行っていますか</t>
  </si>
  <si>
    <t>生徒自ら学級やグループで課題を設定し、その解決に向けて話し合い、まとめ、表現するなどの学習活動を学ぶ校内研修を行っていますか</t>
  </si>
  <si>
    <t>個々の教員が自らの専門性を高めるため、校外の各教科等の教育に関する研究会等に定期的・継続的に参加していますか（オンラインでの参加を含む）</t>
  </si>
  <si>
    <t>校内研修の計画立案、その他の研修に関する業務を行う校務分掌を、誰が担っていますか（管理職を除く）</t>
  </si>
  <si>
    <t>学校運営の状況や課題を全教職員の間で共有し、改善に向けて学校として組織的に取り組んでいますか</t>
  </si>
  <si>
    <t>各生徒の様子を、担任や副担任だけでなく、可能な限り多くの教職員で見取り、情報交換をしていますか</t>
  </si>
  <si>
    <t>今までの取組をそのまま踏襲するのではなく、新しい取組を導入したり、提案をしたりしてくる教職員が多いと思いますか</t>
  </si>
  <si>
    <t>教職員が困っているとき、互いに相談できる雰囲気があると思いますか</t>
  </si>
  <si>
    <t>ストレスチェックの結果の活用や研修など、教職員自身の心身の健康状態につき振り返り対処する機会が提供されていると思いますか</t>
  </si>
  <si>
    <t>調査対象学年の生徒は、授業では、課題の解決に向けて、自分で考え、自分から取り組むことができていると思いますか</t>
  </si>
  <si>
    <t>調査対象学年の生徒は、授業において、自らの考えがうまく伝わるよう、資料や文章、話の組立てなどを工夫して、発言や発表を行うことができていると思いますか</t>
  </si>
  <si>
    <t>調査対象学年の生徒は、学級やグループでの話合いなどの活動で、自分の考えを相手にしっかりと伝えることができていると思いますか</t>
  </si>
  <si>
    <t>調査対象学年の生徒は、授業や学校生活では、友達や周りの人の考えを大切にして、お互いに協力しながら課題の解決に取り組めていると思いますか</t>
  </si>
  <si>
    <t>調査対象学年の生徒は、授業では、自分で学ぶ内容を決め、計画を立てて学ぶ活動を行っていると思いますか</t>
  </si>
  <si>
    <t>調査対象学年の生徒に対して、前年度までに、学習指導において、生徒一人一人に応じて、学習課題や活動を工夫しましたか</t>
  </si>
  <si>
    <t>調査対象学年の生徒に対して、前年度までに、学習指導において、生徒が、それぞれのよさを生かしながら、他者と情報交換して話し合ったり、異なる視点から考えたり、協力し合ったりできるように学習課題や活動を工夫しましたか</t>
  </si>
  <si>
    <t>調査対象学年の生徒に対して、前年度までに、授業において、生徒の様々な考えを引き出したり、思考を深めたりするような発問や指導をしましたか</t>
  </si>
  <si>
    <t>調査対象学年の生徒に対して、前年度までに、授業において、生徒自ら学級やグループで課題を設定し、その解決に向けて話し合い、まとめ、表現するなどの学習活動を取り入れましたか</t>
  </si>
  <si>
    <t>調査対象学年の生徒に対して、前年度までに、習得・活用及び探究の学習過程を見通した指導方法の改善及び工夫をしましたか</t>
  </si>
  <si>
    <t>調査対象学年の生徒に対して、前年度までに、各教科等で身に付けたことを、様々な課題の解決に生かすことができるような機会を設けましたか</t>
  </si>
  <si>
    <t>調査対象学年の生徒に対して、総合的な学習の時間において、課題の設定からまとめ・表現に至る探究の過程を意識した指導をしていますか</t>
  </si>
  <si>
    <t>調査対象学年の生徒に対して、学級生活をよりよくするために、学級活動で話し合い、互いの意見のよさを生かして解決方法等を合意形成できるような指導を行っていますか</t>
  </si>
  <si>
    <t>調査対象学年の生徒に対して、学級活動の授業を通して、今、努力すべきことを学級での話合いを生かして、一人一人の生徒が意思決定できるような指導を行っていますか</t>
  </si>
  <si>
    <t>調査対象学年の生徒に対して、特別の教科 道徳において、取り上げる題材を生徒自らが自分自身の問題として捉え、考え、話し合うような指導の工夫をしていますか</t>
  </si>
  <si>
    <t>調査対象学年の生徒に対して、前年度までに、創意工夫の中で学習評価の妥当性や信頼性が高められるよう、評価規準や評価方法の教員間での明確化・共有化や、学年会や教科等部会等の校内組織の活用等、組織的かつ計画的な取組をしましたか</t>
  </si>
  <si>
    <t>調査対象学年の生徒に対する国語の授業において、前年度までに、話を聞いたり文章を読んだりするときに、具体的な情報と抽象的な情報との関係を捉えて理解することができるような指導を行いましたか</t>
  </si>
  <si>
    <t>調査対象学年の生徒に対する国語の授業において、前年度までに、話題や展開を捉えながら話し合い、互いの発言を結び付けて考えをまとめることができるような指導を行いましたか</t>
  </si>
  <si>
    <t>調査対象学年の生徒に対する国語の授業において、前年度までに、自分の考えが伝わるように、表現の効果を考えて文章を書く指導を行いましたか</t>
  </si>
  <si>
    <t>調査対象学年の生徒に対する国語の授業において、前年度までに、説明的な文章を読み、目的に応じて必要な情報に着目して要約し、内容を解釈することができるような指導を行いましたか</t>
  </si>
  <si>
    <t>調査対象学年の生徒に対する数学の授業において、前年度までに、実生活における事象との関連を図った授業を行いましたか</t>
  </si>
  <si>
    <t>調査対象学年の生徒に対する数学の授業において、前年度までに、観察や操作、実験等の活動を通して、数量や図形等の性質を見いだす活動を行いましたか</t>
  </si>
  <si>
    <t>調査対象学年の生徒に対する数学の授業において、前年度までに、問題の答えを求めさせるだけではなく、どのように考え、その答えになったのかなどについて、生徒に筋道を立てて説明させるような授業を行いましたか</t>
  </si>
  <si>
    <t>調査対象学年の生徒に対する数学の授業において、前年度までに、生徒がどのようなことにつまずくのかを想定した指導を行いましたか</t>
  </si>
  <si>
    <t>調査対象学年の生徒に対する理科の授業において、前年度までに、自然の事物・現象から問題を見いだすことができる指導を行いましたか</t>
  </si>
  <si>
    <t>調査対象学年の生徒に対する理科の授業において、前年度までに、実生活における事象との関連を図った授業を行いましたか</t>
  </si>
  <si>
    <t>調査対象学年の生徒に対する理科の授業において、前年度までに、自ら考えた仮説をもとに、観察、実験の計画を立てることができるような指導を行いましたか</t>
  </si>
  <si>
    <t>調査対象学年の生徒に対する英語の授業において、前年度までに、英語を聞いて（一文一文ではなく全体の）概要や要点を捉える言語活動を行いましたか</t>
  </si>
  <si>
    <t>調査対象学年の生徒に対する英語の授業において、前年度までに、英語を読んで（一文一文ではなく全体の）概要や要点を捉える言語活動を行いましたか</t>
  </si>
  <si>
    <t>調査対象学年の生徒に対する英語の授業において、前年度までに、原稿などの準備をすることなく、（即興で）自分の考えや気持ちなどを英語で伝え合う言語活動を行いましたか</t>
  </si>
  <si>
    <t>調査対象学年の生徒に対する英語の授業において、前年度までに、スピーチやプレゼンテーションなど、まとまった内容を英語で発表する言語活動を行いましたか</t>
  </si>
  <si>
    <t>調査対象学年の生徒に対する英語の授業において、前年度までに、自分の考えや気持ちなどを英語で書く言語活動を行いましたか</t>
  </si>
  <si>
    <t>前年度に、教員が大型提示装置等（プロジェクター、電子黒板等）のICT機器を活用した授業を１クラス当たりどの程度行いましたか</t>
  </si>
  <si>
    <t>教員がコンピュータなどのICT機器の使い方を学ぶために必要な研修機会はありますか</t>
  </si>
  <si>
    <t>調査対象学年の生徒に対して、前年度までに、生徒一人一人に配備されたPC・タブレットなどのICT機器を、授業でどの程度活用しましたか</t>
  </si>
  <si>
    <t>調査対象学年の生徒が自分で調べる場面（ウェブブラウザによるインターネット検索等）では、生徒一人一人に配備されたPC・タブレットなどのICT機器をどの程度使用させていますか</t>
  </si>
  <si>
    <t>調査対象学年の生徒が自分の考えをまとめ、発表・表現する場面では、生徒一人一人に配備されたPC・タブレットなどのICT機器をどの程度使用させていますか</t>
  </si>
  <si>
    <t>教職員と調査対象学年の生徒がやりとりする場面では、生徒一人一人に配備されたPC・タブレットなどのICT機器をどの程度使用させていますか</t>
  </si>
  <si>
    <t>調査対象学年の生徒同士がやりとりする場面では、生徒一人一人に配備されたPC・タブレットなどのICT機器をどの程度使用させていますか</t>
  </si>
  <si>
    <t>調査対象学年の生徒が自分の特性や理解度・進度に合わせて課題に取り組む場面では、生徒一人一人に配備されたPC・タブレットなどのICT機器をどの程度使用させていますか</t>
  </si>
  <si>
    <t>前年度に、生徒一人一人に配備されたPC・タブレットなどのICT機器を使って、生徒が学校外の施設（他の学校や社会教育施設、民間企業等）にいる人々とやりとりする取組をどの程度実施しましたか</t>
  </si>
  <si>
    <t>教職員と家庭との間で連絡を取り合う場面で、コンピュータなどのICT機器をどの程度活用していますか</t>
  </si>
  <si>
    <t>生徒一人一人に配備されたPC・タブレットなどの端末を、どの程度家庭で利用できるようにしていますか</t>
  </si>
  <si>
    <t>生徒一人一人に配備されたPC・タブレットなどのICT機器について、次のような用途でどの程度活用していますか。（１）不登校生徒に対する学習活動等の支援（（６９－２）の授業配信を含む）</t>
  </si>
  <si>
    <t>生徒一人一人に配備されたPC・タブレットなどのICT機器について、次のような用途でどの程度活用していますか。（２）希望する不登校生徒に対する授業配信</t>
  </si>
  <si>
    <t>生徒一人一人に配備されたPC・タブレットなどのICT機器について、次のような用途でどの程度活用していますか。（３）特別な支援を要する生徒に対する学習活動等の支援</t>
  </si>
  <si>
    <t>生徒一人一人に配備されたPC・タブレットなどのICT機器について、次のような用途でどの程度活用していますか。（４）外国人生徒に対する学習活動等の支援</t>
  </si>
  <si>
    <t>生徒一人一人に配備されたPC・タブレットなどのICT機器について、次のような用途でどの程度活用していますか。（５）生徒の心身の状況の把握</t>
  </si>
  <si>
    <t>生徒一人一人に配備されたPC・タブレットなどのICT機器について、次のような用途でどの程度活用していますか。（６）生徒に対するオンラインを活用した相談・支援</t>
  </si>
  <si>
    <t>障害のある生徒が一人一人に配備されたPC・タブレットなどのICT機器を活用する際、入出力支援装置等を活用し、障害種・障害の状態や特性及び心身の発達の段階等に応じた支援をどの程度行いましたか</t>
  </si>
  <si>
    <t>学校の教員は、特別支援教育について理解し、前年度までに、調査対象学年の生徒に対する授業の中で、生徒の特性に応じた指導上の工夫（板書や説明の仕方、教材の工夫等）をどの程度行いましたか</t>
  </si>
  <si>
    <t>前年度までに、近隣等の小学校と、教科の教育課程の接続や、教科に関する共通の目標設定等、教育課程に関する共通の取組をどの程度行いましたか</t>
  </si>
  <si>
    <t>調査対象学年の生徒に対して、前年度に、職場体験活動を何日程度行いましたか</t>
  </si>
  <si>
    <t>コミュニティ・スクールや地域学校協働活動等の取組によって、学校と地域や保護者の相互理解は深まりましたか</t>
  </si>
  <si>
    <t>調査対象学年の生徒に対して、前年度までに、家庭学習の取組として、学校では、家庭での学習方法等を具体例を挙げながら教えましたか</t>
  </si>
  <si>
    <t>調査対象学年の生徒に対して、前年度までに、家庭学習について、生徒が自分で学ぶ内容や学び方を決めるなど、工夫して取り組めるような活動を行いましたか</t>
  </si>
  <si>
    <t>調査対象学年の生徒に対して、前年度までに、学校では、生徒が行った家庭学習の課題について、その後の教員の指導改善や生徒の学習改善に生かしましたか</t>
  </si>
  <si>
    <t>令和５年度全国学力・学習状況調査の自校の結果について、調査対象学年・教科だけではなく、学校全体で教育活動を改善するために活用しましたか</t>
  </si>
  <si>
    <t>全国学力・学習状況調査の結果を地方公共団体における独自の学力調査の結果と併せて分析し、具体的な教育指導の改善や指導計画等への反映をどの程度行っていますか</t>
  </si>
  <si>
    <t>令和５年度全国学力・学習状況調査の自校の結果について、保護者や地域の人たちに対して公表や説明をどの程度行いましたか（学校のホームページや学校だよりなどへの掲載、保護者会等での説明を含む）</t>
  </si>
  <si>
    <t>主として校内研修に関する業務を行う校務分掌は設けておらず、３や４の教員以外が担っている</t>
    <rPh sb="0" eb="1">
      <t>シュ</t>
    </rPh>
    <rPh sb="4" eb="6">
      <t>コウナイ</t>
    </rPh>
    <rPh sb="6" eb="8">
      <t>ケンシュウ</t>
    </rPh>
    <rPh sb="9" eb="10">
      <t>カン</t>
    </rPh>
    <rPh sb="12" eb="14">
      <t>ギョウム</t>
    </rPh>
    <rPh sb="15" eb="16">
      <t>オコナ</t>
    </rPh>
    <rPh sb="17" eb="21">
      <t>コウムブンショウ</t>
    </rPh>
    <rPh sb="22" eb="23">
      <t>モウ</t>
    </rPh>
    <rPh sb="33" eb="35">
      <t>キョウイン</t>
    </rPh>
    <rPh sb="35" eb="37">
      <t>イガイ</t>
    </rPh>
    <rPh sb="38" eb="39">
      <t>ニナ</t>
    </rPh>
    <phoneticPr fontId="5"/>
  </si>
  <si>
    <t>活用していない</t>
    <rPh sb="0" eb="2">
      <t>カツヨウ</t>
    </rPh>
    <phoneticPr fontId="5"/>
  </si>
  <si>
    <t>4時間以上</t>
    <rPh sb="1" eb="3">
      <t>ジカン</t>
    </rPh>
    <rPh sb="3" eb="5">
      <t>イジョウ</t>
    </rPh>
    <phoneticPr fontId="5"/>
  </si>
  <si>
    <t>30分以上1時間より少ない</t>
    <rPh sb="2" eb="5">
      <t>フンイジョウ</t>
    </rPh>
    <rPh sb="6" eb="8">
      <t>ジカン</t>
    </rPh>
    <rPh sb="10" eb="11">
      <t>スク</t>
    </rPh>
    <phoneticPr fontId="5"/>
  </si>
  <si>
    <t>携帯電話やスマートフォンを持っていない</t>
    <rPh sb="0" eb="4">
      <t>ケイタイデンワ</t>
    </rPh>
    <rPh sb="13" eb="14">
      <t>モ</t>
    </rPh>
    <phoneticPr fontId="5"/>
  </si>
  <si>
    <t>きちんと守っている</t>
    <rPh sb="4" eb="5">
      <t>マモ</t>
    </rPh>
    <phoneticPr fontId="5"/>
  </si>
  <si>
    <t>だいたい守っている</t>
    <rPh sb="4" eb="5">
      <t>マモ</t>
    </rPh>
    <phoneticPr fontId="5"/>
  </si>
  <si>
    <t>あまり守っていない</t>
    <rPh sb="3" eb="4">
      <t>マモ</t>
    </rPh>
    <phoneticPr fontId="5"/>
  </si>
  <si>
    <t>守っていない</t>
    <rPh sb="0" eb="1">
      <t>マモ</t>
    </rPh>
    <phoneticPr fontId="5"/>
  </si>
  <si>
    <t>携帯電話・スマートフォンやコンピュータを持っているが、約束はない</t>
    <rPh sb="0" eb="4">
      <t>ケイタイデンワ</t>
    </rPh>
    <rPh sb="20" eb="21">
      <t>モ</t>
    </rPh>
    <rPh sb="27" eb="29">
      <t>ヤクソク</t>
    </rPh>
    <phoneticPr fontId="5"/>
  </si>
  <si>
    <t>携帯電話・スマートフォンやコンピュータを持っていない</t>
    <rPh sb="0" eb="2">
      <t>ケイタイ</t>
    </rPh>
    <rPh sb="2" eb="4">
      <t>デンワ</t>
    </rPh>
    <rPh sb="20" eb="21">
      <t>モ</t>
    </rPh>
    <phoneticPr fontId="5"/>
  </si>
  <si>
    <t>できている</t>
  </si>
  <si>
    <t>どちらかといえば、できている</t>
  </si>
  <si>
    <t>どちらかといえば、できていない</t>
  </si>
  <si>
    <t>できていない</t>
  </si>
  <si>
    <t>学校の部活動に参加している</t>
    <rPh sb="0" eb="2">
      <t>ガッコウ</t>
    </rPh>
    <rPh sb="3" eb="6">
      <t>ブカツドウ</t>
    </rPh>
    <rPh sb="7" eb="9">
      <t>サンカ</t>
    </rPh>
    <phoneticPr fontId="5"/>
  </si>
  <si>
    <t>家で勉強や読書をしている</t>
    <rPh sb="0" eb="1">
      <t>イエ</t>
    </rPh>
    <rPh sb="2" eb="4">
      <t>ベンキョウ</t>
    </rPh>
    <rPh sb="5" eb="7">
      <t>ドクショ</t>
    </rPh>
    <phoneticPr fontId="5"/>
  </si>
  <si>
    <t>地域の活動に参加している（地域学校協働本部や地域住民などによる学習・体験プログラムを含む）</t>
    <rPh sb="0" eb="2">
      <t>チイキ</t>
    </rPh>
    <rPh sb="3" eb="5">
      <t>カツドウ</t>
    </rPh>
    <rPh sb="6" eb="8">
      <t>サンカ</t>
    </rPh>
    <rPh sb="13" eb="15">
      <t>チイキ</t>
    </rPh>
    <rPh sb="15" eb="17">
      <t>ガッコウ</t>
    </rPh>
    <rPh sb="17" eb="19">
      <t>キョウドウ</t>
    </rPh>
    <rPh sb="19" eb="21">
      <t>ホンブ</t>
    </rPh>
    <rPh sb="22" eb="24">
      <t>チイキ</t>
    </rPh>
    <rPh sb="24" eb="26">
      <t>ジュウミン</t>
    </rPh>
    <rPh sb="31" eb="33">
      <t>ガクシュウ</t>
    </rPh>
    <rPh sb="34" eb="36">
      <t>タイケン</t>
    </rPh>
    <rPh sb="42" eb="43">
      <t>フク</t>
    </rPh>
    <phoneticPr fontId="5"/>
  </si>
  <si>
    <t>学習塾など学校や家以外の場所で勉強している</t>
    <rPh sb="0" eb="3">
      <t>ガクシュウジュク</t>
    </rPh>
    <rPh sb="5" eb="7">
      <t>ガッコウ</t>
    </rPh>
    <rPh sb="8" eb="9">
      <t>イエ</t>
    </rPh>
    <rPh sb="9" eb="11">
      <t>イガイ</t>
    </rPh>
    <rPh sb="12" eb="14">
      <t>バショ</t>
    </rPh>
    <rPh sb="15" eb="17">
      <t>ベンキョウ</t>
    </rPh>
    <phoneticPr fontId="5"/>
  </si>
  <si>
    <t>習い事（スポーツに関する習い事を除く）をしている</t>
    <rPh sb="0" eb="1">
      <t>ナラ</t>
    </rPh>
    <rPh sb="2" eb="3">
      <t>ゴト</t>
    </rPh>
    <rPh sb="9" eb="10">
      <t>カン</t>
    </rPh>
    <rPh sb="12" eb="13">
      <t>ナラ</t>
    </rPh>
    <rPh sb="14" eb="15">
      <t>ゴト</t>
    </rPh>
    <rPh sb="16" eb="17">
      <t>ノゾ</t>
    </rPh>
    <phoneticPr fontId="5"/>
  </si>
  <si>
    <t>スポーツ（スポーツに関する習い事を含む）をしている</t>
    <rPh sb="17" eb="18">
      <t>フク</t>
    </rPh>
    <phoneticPr fontId="7"/>
  </si>
  <si>
    <t>家でテレビや動画を見たり、ゲームをしたり、SNSを利用したりしている</t>
    <rPh sb="0" eb="1">
      <t>イエ</t>
    </rPh>
    <rPh sb="6" eb="8">
      <t>ドウガ</t>
    </rPh>
    <rPh sb="9" eb="10">
      <t>ミ</t>
    </rPh>
    <rPh sb="25" eb="27">
      <t>リヨウ</t>
    </rPh>
    <phoneticPr fontId="4"/>
  </si>
  <si>
    <t>家族と過ごしている</t>
    <rPh sb="0" eb="2">
      <t>カゾク</t>
    </rPh>
    <rPh sb="3" eb="4">
      <t>ス</t>
    </rPh>
    <phoneticPr fontId="5"/>
  </si>
  <si>
    <t>友達と遊んでいる</t>
    <rPh sb="0" eb="2">
      <t>トモダチ</t>
    </rPh>
    <rPh sb="3" eb="4">
      <t>アソ</t>
    </rPh>
    <phoneticPr fontId="5"/>
  </si>
  <si>
    <t>１～９に当てはまるものがない</t>
    <rPh sb="4" eb="5">
      <t>ア</t>
    </rPh>
    <phoneticPr fontId="5"/>
  </si>
  <si>
    <t>とてもそう思う</t>
    <rPh sb="5" eb="6">
      <t>オモ</t>
    </rPh>
    <phoneticPr fontId="5"/>
  </si>
  <si>
    <t>そう思う</t>
    <rPh sb="2" eb="3">
      <t>オモ</t>
    </rPh>
    <phoneticPr fontId="5"/>
  </si>
  <si>
    <t>あまりそう思わない</t>
    <rPh sb="5" eb="6">
      <t>オモ</t>
    </rPh>
    <phoneticPr fontId="5"/>
  </si>
  <si>
    <t>全ての書く問題で最後まで解答を書こうと努力した</t>
    <rPh sb="0" eb="1">
      <t>スベ</t>
    </rPh>
    <rPh sb="3" eb="4">
      <t>カ</t>
    </rPh>
    <rPh sb="5" eb="7">
      <t>モンダイ</t>
    </rPh>
    <rPh sb="8" eb="10">
      <t>サイゴ</t>
    </rPh>
    <rPh sb="12" eb="14">
      <t>カイトウ</t>
    </rPh>
    <rPh sb="15" eb="16">
      <t>カ</t>
    </rPh>
    <rPh sb="19" eb="21">
      <t>ドリョク</t>
    </rPh>
    <phoneticPr fontId="2"/>
  </si>
  <si>
    <t>書く問題で解答しなかったり、解答を書くことを途中であきらめたりしたものがあった</t>
    <rPh sb="0" eb="1">
      <t>カ</t>
    </rPh>
    <rPh sb="2" eb="4">
      <t>モンダイ</t>
    </rPh>
    <rPh sb="5" eb="7">
      <t>カイトウ</t>
    </rPh>
    <rPh sb="14" eb="16">
      <t>カイトウ</t>
    </rPh>
    <rPh sb="17" eb="18">
      <t>カ</t>
    </rPh>
    <rPh sb="22" eb="24">
      <t>トチュウ</t>
    </rPh>
    <phoneticPr fontId="2"/>
  </si>
  <si>
    <t>書く問題は全く解答しなかった</t>
    <rPh sb="0" eb="1">
      <t>カ</t>
    </rPh>
    <rPh sb="2" eb="4">
      <t>モンダイ</t>
    </rPh>
    <rPh sb="5" eb="6">
      <t>マッタ</t>
    </rPh>
    <rPh sb="7" eb="9">
      <t>カイトウ</t>
    </rPh>
    <phoneticPr fontId="2"/>
  </si>
  <si>
    <t>時間が余った</t>
    <rPh sb="0" eb="2">
      <t>ジカン</t>
    </rPh>
    <rPh sb="3" eb="4">
      <t>アマ</t>
    </rPh>
    <phoneticPr fontId="2"/>
  </si>
  <si>
    <t>ちょうどよかった</t>
    <phoneticPr fontId="2"/>
  </si>
  <si>
    <t>全く足りなかった</t>
    <rPh sb="0" eb="1">
      <t>マッタ</t>
    </rPh>
    <rPh sb="2" eb="3">
      <t>タ</t>
    </rPh>
    <phoneticPr fontId="2"/>
  </si>
  <si>
    <t>放課後や週末に何をして過ごすことが多いですか（複数選択）</t>
    <phoneticPr fontId="2"/>
  </si>
  <si>
    <t>シート「5_教科に関する調査」の「国語」「数学」の棒グラフ・レーダーチャートに反映される。</t>
    <rPh sb="6" eb="8">
      <t>キョウカ</t>
    </rPh>
    <rPh sb="9" eb="10">
      <t>カン</t>
    </rPh>
    <rPh sb="12" eb="14">
      <t>チョウサ</t>
    </rPh>
    <rPh sb="21" eb="23">
      <t>スウガク</t>
    </rPh>
    <phoneticPr fontId="1"/>
  </si>
  <si>
    <t>※質問番号(国1)(国2)(数1)(数2)については、66～69に打ち換えて入力してください。</t>
    <rPh sb="14" eb="15">
      <t>スウ</t>
    </rPh>
    <rPh sb="18" eb="19">
      <t>スウ</t>
    </rPh>
    <phoneticPr fontId="1"/>
  </si>
  <si>
    <t>元の質問番号</t>
    <rPh sb="0" eb="1">
      <t>モト</t>
    </rPh>
    <rPh sb="2" eb="4">
      <t>シツモン</t>
    </rPh>
    <rPh sb="4" eb="6">
      <t>バンゴウ</t>
    </rPh>
    <phoneticPr fontId="17"/>
  </si>
  <si>
    <t>28_1</t>
    <phoneticPr fontId="17"/>
  </si>
  <si>
    <t>自分のペースで理解しながら学習を進めることができる</t>
    <phoneticPr fontId="17"/>
  </si>
  <si>
    <t>28_2</t>
    <phoneticPr fontId="17"/>
  </si>
  <si>
    <t>分からないことがあった時に、すぐ調べることができる</t>
    <phoneticPr fontId="17"/>
  </si>
  <si>
    <t>28_3</t>
    <phoneticPr fontId="17"/>
  </si>
  <si>
    <t>楽しみながら学習を進めることができる</t>
    <phoneticPr fontId="17"/>
  </si>
  <si>
    <t>28_4</t>
  </si>
  <si>
    <t>画像や動画、音声等を活用することで、学習内容がよく分かる</t>
    <phoneticPr fontId="17"/>
  </si>
  <si>
    <t>28_5</t>
  </si>
  <si>
    <t>自分の考えや意見を分かりやすく伝えることができる</t>
    <rPh sb="0" eb="2">
      <t>ジブン</t>
    </rPh>
    <phoneticPr fontId="17"/>
  </si>
  <si>
    <t>28_6</t>
  </si>
  <si>
    <t>友達と考えを共有したり比べたりしやすくなる</t>
    <phoneticPr fontId="17"/>
  </si>
  <si>
    <t>28_7</t>
  </si>
  <si>
    <t>友達と協力しながら学習を進めることができる</t>
    <phoneticPr fontId="17"/>
  </si>
  <si>
    <t>※</t>
    <phoneticPr fontId="17"/>
  </si>
  <si>
    <r>
      <rPr>
        <sz val="11"/>
        <color rgb="FFFF0000"/>
        <rFont val="HG丸ｺﾞｼｯｸM-PRO"/>
        <family val="3"/>
        <charset val="128"/>
      </rPr>
      <t>&lt;</t>
    </r>
    <r>
      <rPr>
        <b/>
        <u/>
        <sz val="11"/>
        <color rgb="FFFF0000"/>
        <rFont val="HG丸ｺﾞｼｯｸM-PRO"/>
        <family val="3"/>
        <charset val="128"/>
      </rPr>
      <t>複数選択&gt;の選択肢を含む質問番号(26)を選択される場合</t>
    </r>
    <r>
      <rPr>
        <sz val="11"/>
        <rFont val="HG丸ｺﾞｼｯｸM-PRO"/>
        <family val="3"/>
        <charset val="128"/>
      </rPr>
      <t>は、入力シート(1)下段の</t>
    </r>
    <r>
      <rPr>
        <b/>
        <sz val="11"/>
        <color rgb="FFFF99CC"/>
        <rFont val="HG丸ｺﾞｼｯｸM-PRO"/>
        <family val="3"/>
        <charset val="128"/>
      </rPr>
      <t>ピンクの枠</t>
    </r>
    <r>
      <rPr>
        <sz val="11"/>
        <rFont val="HG丸ｺﾞｼｯｸM-PRO"/>
        <family val="3"/>
        <charset val="128"/>
      </rPr>
      <t>に</t>
    </r>
    <rPh sb="1" eb="3">
      <t>フクスウ</t>
    </rPh>
    <rPh sb="3" eb="5">
      <t>センタク</t>
    </rPh>
    <rPh sb="7" eb="10">
      <t>センタクシ</t>
    </rPh>
    <rPh sb="11" eb="12">
      <t>フク</t>
    </rPh>
    <rPh sb="13" eb="15">
      <t>シツモン</t>
    </rPh>
    <rPh sb="15" eb="17">
      <t>バンゴウ</t>
    </rPh>
    <rPh sb="22" eb="24">
      <t>センタク</t>
    </rPh>
    <rPh sb="27" eb="29">
      <t>バアイ</t>
    </rPh>
    <rPh sb="31" eb="33">
      <t>ニュウリョク</t>
    </rPh>
    <rPh sb="39" eb="41">
      <t>ゲダン</t>
    </rPh>
    <rPh sb="46" eb="47">
      <t>ワク</t>
    </rPh>
    <phoneticPr fontId="1"/>
  </si>
  <si>
    <t>質問項目
（１・２年生のときの学習でPC・タブレットなどのICT機器を活用すること
について、次のことはあなたにどれくらい当てはまりますか。）</t>
    <rPh sb="0" eb="2">
      <t>シツモン</t>
    </rPh>
    <rPh sb="2" eb="4">
      <t>コウモク</t>
    </rPh>
    <phoneticPr fontId="17"/>
  </si>
  <si>
    <t>（生徒質問の質問内容が自動で表示されます。）</t>
    <rPh sb="1" eb="3">
      <t>セイト</t>
    </rPh>
    <phoneticPr fontId="1"/>
  </si>
  <si>
    <t>「生徒質問」表中(下図の黄色部分)に貼り付ける。</t>
    <rPh sb="1" eb="3">
      <t>セイト</t>
    </rPh>
    <phoneticPr fontId="1"/>
  </si>
  <si>
    <t>→ シート 「6_生徒質問より(1)」のグラフに反映される。</t>
    <rPh sb="9" eb="11">
      <t>セイト</t>
    </rPh>
    <phoneticPr fontId="1"/>
  </si>
  <si>
    <t>学校質問の表の作成</t>
    <rPh sb="0" eb="2">
      <t>ガッコウ</t>
    </rPh>
    <phoneticPr fontId="1"/>
  </si>
  <si>
    <t>（学校質問の質問内容が自動で表示されます。）</t>
    <rPh sb="11" eb="13">
      <t>ジドウ</t>
    </rPh>
    <phoneticPr fontId="1"/>
  </si>
  <si>
    <t>シート「8_学校質問より(1)」のグラフに反映される。　　</t>
    <phoneticPr fontId="1"/>
  </si>
  <si>
    <r>
      <t>生徒質問や学校質問について</t>
    </r>
    <r>
      <rPr>
        <b/>
        <u/>
        <sz val="11"/>
        <color rgb="FFFF0000"/>
        <rFont val="HG丸ｺﾞｼｯｸM-PRO"/>
        <family val="3"/>
        <charset val="128"/>
      </rPr>
      <t>公表する項目が６項目以上ある場合、</t>
    </r>
    <r>
      <rPr>
        <sz val="11"/>
        <color theme="1"/>
        <rFont val="HG丸ｺﾞｼｯｸM-PRO"/>
        <family val="3"/>
        <charset val="128"/>
      </rPr>
      <t>生徒質問については、シート</t>
    </r>
    <rPh sb="0" eb="2">
      <t>セイト</t>
    </rPh>
    <rPh sb="30" eb="32">
      <t>セイト</t>
    </rPh>
    <phoneticPr fontId="1"/>
  </si>
  <si>
    <t>生徒質問の表の作成</t>
    <rPh sb="0" eb="2">
      <t>セイト</t>
    </rPh>
    <rPh sb="2" eb="4">
      <t>シツモン</t>
    </rPh>
    <rPh sb="5" eb="6">
      <t>ヒョウ</t>
    </rPh>
    <rPh sb="7" eb="9">
      <t>サクセイ</t>
    </rPh>
    <phoneticPr fontId="1"/>
  </si>
  <si>
    <t>※　「-」（ハイフン）を含む学校質問番号「69-1～69-6」については、</t>
    <phoneticPr fontId="5"/>
  </si>
  <si>
    <t>「69-1」→「69_1」のように「-」（ハイフン）を「_」（半角アンダーバー）に変換して入力してください。</t>
    <phoneticPr fontId="5"/>
  </si>
  <si>
    <t>生徒質問・質問内容</t>
    <rPh sb="0" eb="1">
      <t>セイ</t>
    </rPh>
    <rPh sb="1" eb="2">
      <t>ト</t>
    </rPh>
    <rPh sb="2" eb="3">
      <t>シツ</t>
    </rPh>
    <rPh sb="3" eb="4">
      <t>モン</t>
    </rPh>
    <rPh sb="5" eb="6">
      <t>シツ</t>
    </rPh>
    <rPh sb="6" eb="7">
      <t>モン</t>
    </rPh>
    <rPh sb="7" eb="8">
      <t>ナイ</t>
    </rPh>
    <rPh sb="8" eb="9">
      <t>ヨウ</t>
    </rPh>
    <phoneticPr fontId="17"/>
  </si>
  <si>
    <t>学校質問・質問内容</t>
    <rPh sb="0" eb="2">
      <t>ガッコウ</t>
    </rPh>
    <rPh sb="2" eb="3">
      <t>シツ</t>
    </rPh>
    <rPh sb="3" eb="4">
      <t>モン</t>
    </rPh>
    <rPh sb="5" eb="6">
      <t>シツ</t>
    </rPh>
    <rPh sb="6" eb="7">
      <t>モン</t>
    </rPh>
    <rPh sb="7" eb="8">
      <t>ナイ</t>
    </rPh>
    <rPh sb="8" eb="9">
      <t>ヨウ</t>
    </rPh>
    <phoneticPr fontId="17"/>
  </si>
  <si>
    <t>生 徒 質 問 
質　問　内　容</t>
    <rPh sb="0" eb="1">
      <t>セイ</t>
    </rPh>
    <rPh sb="2" eb="3">
      <t>ト</t>
    </rPh>
    <rPh sb="4" eb="5">
      <t>シツ</t>
    </rPh>
    <rPh sb="6" eb="7">
      <t>モン</t>
    </rPh>
    <rPh sb="9" eb="10">
      <t>シツ</t>
    </rPh>
    <rPh sb="11" eb="12">
      <t>モン</t>
    </rPh>
    <rPh sb="13" eb="14">
      <t>ナイ</t>
    </rPh>
    <rPh sb="15" eb="16">
      <t>ヨウ</t>
    </rPh>
    <phoneticPr fontId="17"/>
  </si>
  <si>
    <t>学校質問
質　問　内　容</t>
    <rPh sb="0" eb="1">
      <t>ガク</t>
    </rPh>
    <rPh sb="1" eb="2">
      <t>コウ</t>
    </rPh>
    <rPh sb="2" eb="4">
      <t>シツモン</t>
    </rPh>
    <rPh sb="5" eb="6">
      <t>シツ</t>
    </rPh>
    <rPh sb="7" eb="8">
      <t>モン</t>
    </rPh>
    <rPh sb="9" eb="10">
      <t>ナイ</t>
    </rPh>
    <rPh sb="11" eb="12">
      <t>ヨウ</t>
    </rPh>
    <phoneticPr fontId="17"/>
  </si>
  <si>
    <t>左から、各問題、生徒質問、学校質問の順に並んでいます。
学校質問の入力は、右にスクロールしてください。</t>
    <rPh sb="0" eb="1">
      <t>ヒダリ</t>
    </rPh>
    <rPh sb="4" eb="7">
      <t>カクモンダイ</t>
    </rPh>
    <rPh sb="8" eb="10">
      <t>セイト</t>
    </rPh>
    <rPh sb="10" eb="12">
      <t>シツモン</t>
    </rPh>
    <rPh sb="13" eb="15">
      <t>ガッコウ</t>
    </rPh>
    <rPh sb="15" eb="17">
      <t>シツモン</t>
    </rPh>
    <rPh sb="18" eb="19">
      <t>ジュン</t>
    </rPh>
    <rPh sb="20" eb="21">
      <t>ナラ</t>
    </rPh>
    <rPh sb="28" eb="30">
      <t>ガッコウ</t>
    </rPh>
    <rPh sb="30" eb="32">
      <t>シツモン</t>
    </rPh>
    <rPh sb="33" eb="35">
      <t>ニュウリョク</t>
    </rPh>
    <rPh sb="37" eb="38">
      <t>ミギ</t>
    </rPh>
    <phoneticPr fontId="17"/>
  </si>
  <si>
    <t>貴校の数値を記入してください。「7_生徒質問より＜質問項目26＞」のグラフに反映されます。</t>
    <rPh sb="0" eb="2">
      <t>キコウ</t>
    </rPh>
    <rPh sb="3" eb="5">
      <t>スウチ</t>
    </rPh>
    <rPh sb="18" eb="20">
      <t>セイト</t>
    </rPh>
    <rPh sb="20" eb="22">
      <t>シツモン</t>
    </rPh>
    <rPh sb="25" eb="29">
      <t>シツモンコウモク</t>
    </rPh>
    <rPh sb="38" eb="40">
      <t>ハンエイ</t>
    </rPh>
    <phoneticPr fontId="1"/>
  </si>
  <si>
    <t>「6_生徒質問より(1)」をコピーしてください。学校質問紙については、シート「8_学校質問紙より(1)」</t>
    <phoneticPr fontId="1"/>
  </si>
  <si>
    <r>
      <t>必要な全国学力・学習状況調査のデータを入力します。　入力はすべてこのシートで行ってください（黄色のセル部分）。　※</t>
    </r>
    <r>
      <rPr>
        <b/>
        <sz val="11"/>
        <color rgb="FFFF0000"/>
        <rFont val="ＭＳ Ｐゴシック"/>
        <family val="3"/>
        <charset val="128"/>
      </rPr>
      <t>質問紙が上手く反映されない場合</t>
    </r>
    <r>
      <rPr>
        <sz val="11"/>
        <rFont val="ＭＳ Ｐゴシック"/>
        <family val="3"/>
        <charset val="128"/>
      </rPr>
      <t>は、画面の上のメニュー→「数式」→右にある「計算方法の設定」→「自動」になっているかを確認してください。</t>
    </r>
    <rPh sb="0" eb="2">
      <t>ヒツヨウ</t>
    </rPh>
    <rPh sb="3" eb="5">
      <t>ゼンコク</t>
    </rPh>
    <rPh sb="5" eb="7">
      <t>ガクリョク</t>
    </rPh>
    <rPh sb="8" eb="10">
      <t>ガクシュウ</t>
    </rPh>
    <rPh sb="10" eb="12">
      <t>ジョウキョウ</t>
    </rPh>
    <rPh sb="12" eb="14">
      <t>チョウサ</t>
    </rPh>
    <rPh sb="19" eb="21">
      <t>ニュウリョク</t>
    </rPh>
    <rPh sb="26" eb="28">
      <t>ニュウリョク</t>
    </rPh>
    <rPh sb="38" eb="39">
      <t>オコナ</t>
    </rPh>
    <phoneticPr fontId="17"/>
  </si>
  <si>
    <t>6_生徒質問より(1)</t>
    <rPh sb="2" eb="4">
      <t>セイト</t>
    </rPh>
    <phoneticPr fontId="1"/>
  </si>
  <si>
    <t>6_生徒質問より(2)</t>
    <rPh sb="2" eb="4">
      <t>セイト</t>
    </rPh>
    <phoneticPr fontId="1"/>
  </si>
  <si>
    <t>6_生徒質問より(3)</t>
    <rPh sb="2" eb="4">
      <t>セイト</t>
    </rPh>
    <phoneticPr fontId="1"/>
  </si>
  <si>
    <t>6_生徒質問より(4)</t>
    <rPh sb="2" eb="4">
      <t>セイト</t>
    </rPh>
    <phoneticPr fontId="1"/>
  </si>
  <si>
    <t>8_学校質問より(1)</t>
    <phoneticPr fontId="1"/>
  </si>
  <si>
    <t>8_学校質問より(2)</t>
    <phoneticPr fontId="50"/>
  </si>
  <si>
    <t>8_学校質問より(3)</t>
    <phoneticPr fontId="50"/>
  </si>
  <si>
    <t>8_学校質問より(4)</t>
    <phoneticPr fontId="50"/>
  </si>
  <si>
    <t>学校における児童生徒への学習指導の充実や学習状況の改善等に役立てる。さらに、</t>
    <rPh sb="12" eb="14">
      <t>ガクシュウ</t>
    </rPh>
    <rPh sb="27" eb="28">
      <t>トウ</t>
    </rPh>
    <phoneticPr fontId="1"/>
  </si>
  <si>
    <t>の学習指導の充実や学習状況の改善等に役立てる。さらに、そのような取組を通じて、教育に関す</t>
    <rPh sb="1" eb="3">
      <t>ガクシュウ</t>
    </rPh>
    <rPh sb="16" eb="17">
      <t>トウ</t>
    </rPh>
    <phoneticPr fontId="1"/>
  </si>
  <si>
    <t>「4_調査結果から（分析）」、「5_教科に関する調査」、「6_生徒質問より(1)」、</t>
    <rPh sb="18" eb="20">
      <t>キョウカ</t>
    </rPh>
    <rPh sb="21" eb="22">
      <t>カン</t>
    </rPh>
    <rPh sb="24" eb="26">
      <t>チョウサ</t>
    </rPh>
    <rPh sb="31" eb="33">
      <t>セイト</t>
    </rPh>
    <rPh sb="33" eb="35">
      <t>シツモン</t>
    </rPh>
    <phoneticPr fontId="1"/>
  </si>
  <si>
    <t>「8_学校質問より(1)」となります。</t>
    <rPh sb="3" eb="5">
      <t>ガッコウ</t>
    </rPh>
    <rPh sb="5" eb="7">
      <t>シツモン</t>
    </rPh>
    <phoneticPr fontId="1"/>
  </si>
  <si>
    <t>「大阪市英語力調査（GTEC）」については、各学年の下に実施月日を「2024/○/□」の</t>
    <rPh sb="1" eb="4">
      <t>オオサカシ</t>
    </rPh>
    <rPh sb="4" eb="7">
      <t>エイゴリョク</t>
    </rPh>
    <rPh sb="7" eb="9">
      <t>チョウサ</t>
    </rPh>
    <rPh sb="22" eb="25">
      <t>カクガクネン</t>
    </rPh>
    <rPh sb="26" eb="27">
      <t>シタ</t>
    </rPh>
    <rPh sb="28" eb="30">
      <t>ジッシ</t>
    </rPh>
    <rPh sb="30" eb="31">
      <t>ツキ</t>
    </rPh>
    <rPh sb="31" eb="32">
      <t>ヒ</t>
    </rPh>
    <phoneticPr fontId="1"/>
  </si>
  <si>
    <t>数学</t>
    <rPh sb="0" eb="2">
      <t>スウガク</t>
    </rPh>
    <phoneticPr fontId="1"/>
  </si>
  <si>
    <t>やや足りなかった</t>
    <rPh sb="2" eb="3">
      <t>タ</t>
    </rPh>
    <phoneticPr fontId="2"/>
  </si>
  <si>
    <t>やや足りなかった</t>
    <rPh sb="2" eb="3">
      <t>タ</t>
    </rPh>
    <phoneticPr fontId="2"/>
  </si>
  <si>
    <t>―</t>
  </si>
  <si>
    <t>※調査人数は国語・数学における最大数を入力してください。</t>
    <rPh sb="1" eb="3">
      <t>チョウサ</t>
    </rPh>
    <rPh sb="3" eb="5">
      <t>ニンズウ</t>
    </rPh>
    <rPh sb="6" eb="8">
      <t>コクゴ</t>
    </rPh>
    <rPh sb="9" eb="11">
      <t>スウガク</t>
    </rPh>
    <rPh sb="15" eb="18">
      <t>サイダイスウ</t>
    </rPh>
    <rPh sb="19" eb="21">
      <t>ニュウリョク</t>
    </rPh>
    <phoneticPr fontId="50"/>
  </si>
  <si>
    <r>
      <t>（生徒質問＜表＞.xlsx）」から公表する質問番号を、入力シートの</t>
    </r>
    <r>
      <rPr>
        <b/>
        <u/>
        <sz val="11"/>
        <color rgb="FFFF0000"/>
        <rFont val="HG丸ｺﾞｼｯｸM-PRO"/>
        <family val="3"/>
        <charset val="128"/>
      </rPr>
      <t>上から順に入力</t>
    </r>
    <r>
      <rPr>
        <sz val="11"/>
        <rFont val="HG丸ｺﾞｼｯｸM-PRO"/>
        <family val="3"/>
        <charset val="128"/>
      </rPr>
      <t>する。</t>
    </r>
    <rPh sb="27" eb="29">
      <t>ニュウリョク</t>
    </rPh>
    <rPh sb="33" eb="34">
      <t>ウエ</t>
    </rPh>
    <rPh sb="36" eb="37">
      <t>ジュン</t>
    </rPh>
    <phoneticPr fontId="1"/>
  </si>
  <si>
    <t>※質問項目28_1から28_７については、70～76に打ち換えて入力してください。</t>
    <rPh sb="1" eb="3">
      <t>シツモン</t>
    </rPh>
    <rPh sb="3" eb="5">
      <t>コウモク</t>
    </rPh>
    <rPh sb="27" eb="28">
      <t>ウ</t>
    </rPh>
    <rPh sb="29" eb="30">
      <t>カ</t>
    </rPh>
    <rPh sb="32" eb="34">
      <t>ニュウリョク</t>
    </rPh>
    <phoneticPr fontId="17"/>
  </si>
  <si>
    <t>シート「2_入力シート(1)」の表に、全国学力・学習状況調査調査結果より、ファイル「13桁の学校コード_07回答状況</t>
    <rPh sb="44" eb="45">
      <t>ケタ</t>
    </rPh>
    <rPh sb="46" eb="48">
      <t>ガッコウ</t>
    </rPh>
    <phoneticPr fontId="1"/>
  </si>
  <si>
    <r>
      <t>さらに、</t>
    </r>
    <r>
      <rPr>
        <b/>
        <u/>
        <sz val="11"/>
        <color rgb="FFFF0000"/>
        <rFont val="HG丸ｺﾞｼｯｸM-PRO"/>
        <family val="3"/>
        <charset val="128"/>
      </rPr>
      <t>入力した質問番号の表の「貴校回答」欄の数値を確認して、</t>
    </r>
    <r>
      <rPr>
        <sz val="11"/>
        <color theme="1"/>
        <rFont val="HG丸ｺﾞｼｯｸM-PRO"/>
        <family val="3"/>
        <charset val="128"/>
      </rPr>
      <t>当該の番号の欄にプルダウンから〇を選択する。</t>
    </r>
    <rPh sb="4" eb="6">
      <t>ニュウリョク</t>
    </rPh>
    <rPh sb="8" eb="12">
      <t>シツモンバンゴウ</t>
    </rPh>
    <rPh sb="13" eb="14">
      <t>ヒョウ</t>
    </rPh>
    <rPh sb="16" eb="18">
      <t>キコウ</t>
    </rPh>
    <rPh sb="18" eb="20">
      <t>カイトウ</t>
    </rPh>
    <rPh sb="21" eb="22">
      <t>ラン</t>
    </rPh>
    <rPh sb="23" eb="25">
      <t>スウチ</t>
    </rPh>
    <rPh sb="26" eb="28">
      <t>カクニン</t>
    </rPh>
    <phoneticPr fontId="21"/>
  </si>
  <si>
    <r>
      <t>（学校質問）.xlsx」から公表する質問項目(7～80)を、入力シートの</t>
    </r>
    <r>
      <rPr>
        <b/>
        <u/>
        <sz val="11"/>
        <color rgb="FFFF0000"/>
        <rFont val="HG丸ｺﾞｼｯｸM-PRO"/>
        <family val="3"/>
        <charset val="128"/>
      </rPr>
      <t>上から順に入力する。</t>
    </r>
    <rPh sb="30" eb="32">
      <t>ニュウリョク</t>
    </rPh>
    <rPh sb="36" eb="37">
      <t>ウエ</t>
    </rPh>
    <rPh sb="39" eb="40">
      <t>ジュン</t>
    </rPh>
    <rPh sb="41" eb="43">
      <t>ニュウリョク</t>
    </rPh>
    <phoneticPr fontId="1"/>
  </si>
  <si>
    <t>主として校内研修に関する業務を行う校務分掌は設けておらず、研究活動に関する業務を行う教員が担っている</t>
    <rPh sb="0" eb="1">
      <t>シュ</t>
    </rPh>
    <rPh sb="4" eb="6">
      <t>コウナイ</t>
    </rPh>
    <rPh sb="6" eb="8">
      <t>ケンシュウ</t>
    </rPh>
    <rPh sb="9" eb="10">
      <t>カン</t>
    </rPh>
    <rPh sb="12" eb="14">
      <t>ギョウム</t>
    </rPh>
    <rPh sb="15" eb="16">
      <t>オコナ</t>
    </rPh>
    <rPh sb="17" eb="21">
      <t>コウムブンショウ</t>
    </rPh>
    <rPh sb="22" eb="23">
      <t>モウ</t>
    </rPh>
    <rPh sb="29" eb="31">
      <t>ケンキュウ</t>
    </rPh>
    <rPh sb="31" eb="33">
      <t>カツドウ</t>
    </rPh>
    <rPh sb="34" eb="35">
      <t>カン</t>
    </rPh>
    <rPh sb="37" eb="39">
      <t>ギョウム</t>
    </rPh>
    <rPh sb="40" eb="41">
      <t>オコナ</t>
    </rPh>
    <rPh sb="42" eb="44">
      <t>キョウイン</t>
    </rPh>
    <rPh sb="45" eb="46">
      <t>ニナ</t>
    </rPh>
    <phoneticPr fontId="5"/>
  </si>
  <si>
    <t>長吉六反</t>
    <rPh sb="0" eb="4">
      <t>ナガヨシロクタン</t>
    </rPh>
    <phoneticPr fontId="50"/>
  </si>
  <si>
    <t>毎日、同じくらいの時刻に起きていますか</t>
    <rPh sb="0" eb="2">
      <t>マイニチ</t>
    </rPh>
    <rPh sb="3" eb="4">
      <t>オナ</t>
    </rPh>
    <rPh sb="9" eb="11">
      <t>ジコク</t>
    </rPh>
    <rPh sb="12" eb="13">
      <t>オ</t>
    </rPh>
    <phoneticPr fontId="50"/>
  </si>
  <si>
    <t>毎日、同じくらいの時刻に寝ていますか</t>
    <rPh sb="0" eb="2">
      <t>マイニチ</t>
    </rPh>
    <rPh sb="3" eb="4">
      <t>オナ</t>
    </rPh>
    <rPh sb="9" eb="11">
      <t>ジコク</t>
    </rPh>
    <rPh sb="12" eb="13">
      <t>ネ</t>
    </rPh>
    <phoneticPr fontId="50"/>
  </si>
  <si>
    <t>学校の授業時間以外に、普段（月曜日から金曜日）、１日当たりどれくらいの時間、PC、タブレット等のICT機器を勉強のために使っていますか（遊びなどの目的に使う時間は除く）</t>
    <rPh sb="0" eb="2">
      <t>ガッコウ</t>
    </rPh>
    <rPh sb="3" eb="5">
      <t>ジュギョウ</t>
    </rPh>
    <rPh sb="5" eb="7">
      <t>ジカン</t>
    </rPh>
    <rPh sb="7" eb="9">
      <t>イガイ</t>
    </rPh>
    <rPh sb="11" eb="13">
      <t>フダン</t>
    </rPh>
    <rPh sb="14" eb="17">
      <t>ゲツヨウビ</t>
    </rPh>
    <rPh sb="19" eb="22">
      <t>キンヨウビ</t>
    </rPh>
    <rPh sb="25" eb="26">
      <t>ニチ</t>
    </rPh>
    <rPh sb="26" eb="27">
      <t>ア</t>
    </rPh>
    <rPh sb="35" eb="37">
      <t>ジカン</t>
    </rPh>
    <rPh sb="46" eb="47">
      <t>ナド</t>
    </rPh>
    <rPh sb="51" eb="53">
      <t>キキ</t>
    </rPh>
    <rPh sb="54" eb="56">
      <t>ベンキョウ</t>
    </rPh>
    <rPh sb="60" eb="61">
      <t>ツカ</t>
    </rPh>
    <rPh sb="68" eb="69">
      <t>アソ</t>
    </rPh>
    <rPh sb="73" eb="75">
      <t>モクテキ</t>
    </rPh>
    <rPh sb="76" eb="77">
      <t>ツカ</t>
    </rPh>
    <rPh sb="78" eb="80">
      <t>ジカン</t>
    </rPh>
    <rPh sb="81" eb="82">
      <t>ノゾ</t>
    </rPh>
    <phoneticPr fontId="50"/>
  </si>
  <si>
    <t>普段（月曜日から金曜日）、１日当たりどれくらいの時間、ゲームをしますか（コンピュータ、携帯電話やスマートフォンを使ってするゲームを含む）</t>
    <rPh sb="65" eb="66">
      <t>フク</t>
    </rPh>
    <phoneticPr fontId="50"/>
  </si>
  <si>
    <t>C</t>
  </si>
  <si>
    <t>.</t>
    <phoneticPr fontId="1"/>
  </si>
  <si>
    <t xml:space="preserve">【成果と課題】
○全国学力・学習状況調査結果
＜国語＞　全国と比較して、「書くこと」の領域において―８．８％であった。「話すこと・聞くこと」は―１３．８％、「読むこと」は―８％であった。「話すこと・聞くこと」の伸長が急務である。
＜数学＞　全国と比較して、「関数」の領域において―１３．４％であった。「数と式」は―１４．９％、「図形」は―８．８％、「データの活用」は―１２．９％であった。基礎的な計算力の伸長が急務である。　
○中学生チャレンジテスト（３年生）
＜成果＞
平均点は大阪府と比較して、　０．８５という数値であり、昨年と同様であった。昨年度の２年（同一母集団）の成績と比較すると、数学と英語の対府平均は上昇し、国語の府平均の７割の得点しか取れない生徒の割合が減少した。数学と英語は学力全体が向上し、国語は学力の底上げをすることができた。　　　　　　　　　　　　　　　　　　　　　　　　　　　　　　　　　　　　　　　　 
＜課題＞
国語が－９．１％、社会が－８．２％、数学が－８．０％、理科Cが－７．８％、英語が－７．８％であった。国語科を中心に更なる伸長を目指したい。
【今後に向けて】
授業規律を確保しつつ、生徒の学力向上に向けた授業改善に向けた取組として、学びチーフコラボレーターと連携した学習会や授業支援、学力向上支援チーム事業による研究授業を行う。教員全員が年に１度以上、研究授業を行う。
</t>
    <rPh sb="60" eb="61">
      <t>ハナ</t>
    </rPh>
    <rPh sb="65" eb="66">
      <t>キ</t>
    </rPh>
    <rPh sb="79" eb="80">
      <t>ヨ</t>
    </rPh>
    <rPh sb="94" eb="95">
      <t>ハナ</t>
    </rPh>
    <rPh sb="99" eb="100">
      <t>キ</t>
    </rPh>
    <rPh sb="105" eb="107">
      <t>シンチョウ</t>
    </rPh>
    <rPh sb="108" eb="110">
      <t>キュウム</t>
    </rPh>
    <rPh sb="151" eb="152">
      <t>カズ</t>
    </rPh>
    <rPh sb="153" eb="154">
      <t>シキ</t>
    </rPh>
    <rPh sb="164" eb="166">
      <t>ズケイ</t>
    </rPh>
    <rPh sb="179" eb="181">
      <t>カツヨウ</t>
    </rPh>
    <rPh sb="194" eb="197">
      <t>キソテキ</t>
    </rPh>
    <rPh sb="198" eb="201">
      <t>ケイサンリョク</t>
    </rPh>
    <rPh sb="202" eb="204">
      <t>シンチョウ</t>
    </rPh>
    <rPh sb="205" eb="207">
      <t>キュウム</t>
    </rPh>
    <rPh sb="300" eb="302">
      <t>エイゴ</t>
    </rPh>
    <rPh sb="344" eb="346">
      <t>エイゴ</t>
    </rPh>
    <rPh sb="494" eb="496">
      <t>コンゴ</t>
    </rPh>
    <rPh sb="497" eb="498">
      <t>ム</t>
    </rPh>
    <rPh sb="538" eb="539">
      <t>マナ</t>
    </rPh>
    <rPh sb="551" eb="553">
      <t>レンケイ</t>
    </rPh>
    <rPh sb="555" eb="557">
      <t>ガクシュウ</t>
    </rPh>
    <rPh sb="557" eb="558">
      <t>カイ</t>
    </rPh>
    <rPh sb="559" eb="561">
      <t>ジュギョウ</t>
    </rPh>
    <rPh sb="561" eb="563">
      <t>シエン</t>
    </rPh>
    <rPh sb="564" eb="566">
      <t>ガクリョク</t>
    </rPh>
    <rPh sb="566" eb="568">
      <t>コウジョウ</t>
    </rPh>
    <rPh sb="568" eb="570">
      <t>シエン</t>
    </rPh>
    <rPh sb="573" eb="575">
      <t>ジギョウ</t>
    </rPh>
    <rPh sb="578" eb="580">
      <t>ケンキュウ</t>
    </rPh>
    <rPh sb="580" eb="582">
      <t>ジュギョウ</t>
    </rPh>
    <rPh sb="586" eb="588">
      <t>キョウイン</t>
    </rPh>
    <rPh sb="588" eb="590">
      <t>ゼンイン</t>
    </rPh>
    <rPh sb="591" eb="592">
      <t>ネン</t>
    </rPh>
    <rPh sb="594" eb="595">
      <t>ド</t>
    </rPh>
    <rPh sb="595" eb="597">
      <t>イジョウ</t>
    </rPh>
    <rPh sb="598" eb="600">
      <t>ケンキュウ</t>
    </rPh>
    <rPh sb="600" eb="602">
      <t>ジュギョウ</t>
    </rPh>
    <rPh sb="603" eb="604">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</si>
</sst>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_);[Red]\(#,##0\)"/>
    <numFmt numFmtId="177" formatCode="0.0_);[Red]\(0.0\)"/>
    <numFmt numFmtId="178" formatCode="#,##0.0_);[Red]\(#,##0.0\)"/>
    <numFmt numFmtId="179" formatCode="0.0_ ;[Red]\-0.0\ "/>
    <numFmt numFmtId="180" formatCode="0_);[Red]\(0\)"/>
    <numFmt numFmtId="181" formatCode="0.0_ "/>
    <numFmt numFmtId="182" formatCode="0_ "/>
    <numFmt numFmtId="183" formatCode="0_);\(0\)"/>
    <numFmt numFmtId="184" formatCode="m&quot;月&quot;d&quot;日&quot;;@"/>
    <numFmt numFmtId="185" formatCode="0.00_);[Red]\(0.00\)"/>
    <numFmt numFmtId="186" formatCode="0.00_ "/>
    <numFmt numFmtId="187" formatCode="#,##0.000_);[Red]\(#,##0.000\)"/>
    <numFmt numFmtId="188" formatCode="yyyy"/>
    <numFmt numFmtId="189" formatCode="[$-411]ggge&quot;年&quot;m&quot;月&quot;d&quot;日&quot;;@"/>
    <numFmt numFmtId="190" formatCode="0.0"/>
    <numFmt numFmtId="191" formatCode="0.000_);[Red]\(0.000\)"/>
  </numFmts>
  <fonts count="112">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1"/>
      <color theme="1"/>
      <name val="HG丸ｺﾞｼｯｸM-PRO"/>
      <family val="3"/>
      <charset val="128"/>
    </font>
    <font>
      <sz val="11"/>
      <color theme="1"/>
      <name val="HGS創英ﾌﾟﾚｾﾞﾝｽEB"/>
      <family val="1"/>
      <charset val="128"/>
    </font>
    <font>
      <b/>
      <sz val="11"/>
      <color theme="0"/>
      <name val="ＭＳ Ｐゴシック"/>
      <family val="3"/>
      <charset val="128"/>
    </font>
    <font>
      <b/>
      <sz val="14"/>
      <color theme="0"/>
      <name val="ＭＳ Ｐゴシック"/>
      <family val="3"/>
      <charset val="128"/>
    </font>
    <font>
      <sz val="9"/>
      <name val="ＭＳ Ｐゴシック"/>
      <family val="3"/>
      <charset val="128"/>
    </font>
    <font>
      <sz val="10"/>
      <name val="ＭＳ Ｐゴシック"/>
      <family val="3"/>
      <charset val="128"/>
    </font>
    <font>
      <sz val="11"/>
      <name val="ＭＳ Ｐゴシック"/>
      <family val="3"/>
      <charset val="128"/>
    </font>
    <font>
      <sz val="11"/>
      <name val="ＭＳ Ｐゴシック"/>
      <family val="3"/>
      <charset val="128"/>
      <scheme val="minor"/>
    </font>
    <font>
      <sz val="11"/>
      <name val="ＭＳ 明朝"/>
      <family val="1"/>
      <charset val="128"/>
    </font>
    <font>
      <sz val="10"/>
      <name val="ＭＳ 明朝"/>
      <family val="1"/>
      <charset val="128"/>
    </font>
    <font>
      <sz val="5"/>
      <name val="ＭＳ Ｐゴシック"/>
      <family val="3"/>
      <charset val="128"/>
    </font>
    <font>
      <sz val="11"/>
      <name val="ＭＳ Ｐ明朝"/>
      <family val="1"/>
      <charset val="128"/>
    </font>
    <font>
      <sz val="10"/>
      <color theme="1"/>
      <name val="ＭＳ Ｐ明朝"/>
      <family val="1"/>
      <charset val="128"/>
    </font>
    <font>
      <sz val="11"/>
      <name val="HG丸ｺﾞｼｯｸM-PRO"/>
      <family val="3"/>
      <charset val="128"/>
    </font>
    <font>
      <sz val="6"/>
      <name val="ＭＳ Ｐゴシック"/>
      <family val="3"/>
      <charset val="128"/>
    </font>
    <font>
      <sz val="9"/>
      <color theme="1"/>
      <name val="ＭＳ Ｐ明朝"/>
      <family val="1"/>
      <charset val="128"/>
    </font>
    <font>
      <b/>
      <sz val="11"/>
      <name val="HG丸ｺﾞｼｯｸM-PRO"/>
      <family val="3"/>
      <charset val="128"/>
    </font>
    <font>
      <sz val="11"/>
      <color theme="0"/>
      <name val="HGS創英角ｺﾞｼｯｸUB"/>
      <family val="3"/>
      <charset val="128"/>
    </font>
    <font>
      <sz val="16"/>
      <color theme="0"/>
      <name val="HGS創英角ｺﾞｼｯｸUB"/>
      <family val="3"/>
      <charset val="128"/>
    </font>
    <font>
      <sz val="18"/>
      <color theme="0"/>
      <name val="HGS創英角ｺﾞｼｯｸUB"/>
      <family val="3"/>
      <charset val="128"/>
    </font>
    <font>
      <sz val="11"/>
      <name val="ＭＳ Ｐゴシック"/>
      <family val="2"/>
      <charset val="128"/>
      <scheme val="minor"/>
    </font>
    <font>
      <sz val="10"/>
      <name val="HG丸ｺﾞｼｯｸM-PRO"/>
      <family val="3"/>
      <charset val="128"/>
    </font>
    <font>
      <sz val="10"/>
      <color theme="1"/>
      <name val="ＭＳ Ｐゴシック"/>
      <family val="2"/>
      <charset val="128"/>
      <scheme val="minor"/>
    </font>
    <font>
      <sz val="10"/>
      <color theme="1"/>
      <name val="Arial"/>
      <family val="2"/>
    </font>
    <font>
      <sz val="10"/>
      <color theme="1"/>
      <name val="HGS創英ﾌﾟﾚｾﾞﾝｽEB"/>
      <family val="1"/>
      <charset val="128"/>
    </font>
    <font>
      <sz val="10"/>
      <color theme="1"/>
      <name val="ＭＳ Ｐゴシック"/>
      <family val="3"/>
      <charset val="128"/>
    </font>
    <font>
      <sz val="6"/>
      <color theme="1"/>
      <name val="ＭＳ Ｐ明朝"/>
      <family val="1"/>
      <charset val="128"/>
    </font>
    <font>
      <sz val="11"/>
      <color theme="0"/>
      <name val="ＭＳ Ｐゴシック"/>
      <family val="2"/>
      <charset val="128"/>
      <scheme val="minor"/>
    </font>
    <font>
      <sz val="11"/>
      <color theme="1"/>
      <name val="Arial"/>
      <family val="2"/>
    </font>
    <font>
      <sz val="14"/>
      <name val="ＭＳ Ｐゴシック"/>
      <family val="3"/>
      <charset val="128"/>
    </font>
    <font>
      <sz val="12"/>
      <name val="ＭＳ Ｐゴシック"/>
      <family val="3"/>
      <charset val="128"/>
    </font>
    <font>
      <sz val="12"/>
      <name val="HGｺﾞｼｯｸE"/>
      <family val="3"/>
      <charset val="128"/>
    </font>
    <font>
      <sz val="11"/>
      <color rgb="FFFF0000"/>
      <name val="ＭＳ Ｐゴシック"/>
      <family val="3"/>
      <charset val="128"/>
    </font>
    <font>
      <b/>
      <sz val="11"/>
      <color rgb="FFFF0000"/>
      <name val="ＭＳ Ｐゴシック"/>
      <family val="3"/>
      <charset val="128"/>
    </font>
    <font>
      <b/>
      <sz val="16"/>
      <name val="ＭＳ Ｐゴシック"/>
      <family val="3"/>
      <charset val="128"/>
    </font>
    <font>
      <sz val="8"/>
      <name val="ＭＳ Ｐゴシック"/>
      <family val="3"/>
      <charset val="128"/>
    </font>
    <font>
      <sz val="11"/>
      <color theme="0" tint="-0.499984740745262"/>
      <name val="ＭＳ Ｐゴシック"/>
      <family val="3"/>
      <charset val="128"/>
    </font>
    <font>
      <sz val="10.5"/>
      <name val="ＭＳ Ｐゴシック"/>
      <family val="3"/>
      <charset val="128"/>
    </font>
    <font>
      <b/>
      <sz val="14"/>
      <name val="ＭＳ Ｐゴシック"/>
      <family val="3"/>
      <charset val="128"/>
    </font>
    <font>
      <sz val="10"/>
      <name val="ＭＳ Ｐ明朝"/>
      <family val="1"/>
      <charset val="128"/>
    </font>
    <font>
      <sz val="11"/>
      <color theme="1"/>
      <name val="ＭＳ Ｐゴシック"/>
      <family val="3"/>
      <charset val="128"/>
    </font>
    <font>
      <sz val="9"/>
      <name val="ＭＳ 明朝"/>
      <family val="1"/>
      <charset val="128"/>
    </font>
    <font>
      <sz val="9"/>
      <name val="ＭＳ Ｐ明朝"/>
      <family val="1"/>
      <charset val="128"/>
    </font>
    <font>
      <sz val="10"/>
      <color theme="0"/>
      <name val="HG丸ｺﾞｼｯｸM-PRO"/>
      <family val="3"/>
      <charset val="128"/>
    </font>
    <font>
      <b/>
      <sz val="11"/>
      <color theme="0"/>
      <name val="ＭＳ Ｐゴシック"/>
      <family val="2"/>
      <charset val="128"/>
    </font>
    <font>
      <sz val="8"/>
      <name val="ＭＳ Ｐ明朝"/>
      <family val="1"/>
      <charset val="128"/>
    </font>
    <font>
      <b/>
      <sz val="12"/>
      <name val="ＭＳ Ｐゴシック"/>
      <family val="3"/>
      <charset val="128"/>
    </font>
    <font>
      <u/>
      <sz val="8.25"/>
      <color indexed="36"/>
      <name val="明朝"/>
      <family val="1"/>
      <charset val="128"/>
    </font>
    <font>
      <sz val="9"/>
      <name val="HGPｺﾞｼｯｸM"/>
      <family val="3"/>
      <charset val="128"/>
    </font>
    <font>
      <sz val="10.5"/>
      <color theme="1"/>
      <name val="ＭＳ Ｐゴシック"/>
      <family val="3"/>
      <charset val="128"/>
    </font>
    <font>
      <b/>
      <sz val="10.5"/>
      <name val="ＭＳ Ｐゴシック"/>
      <family val="3"/>
      <charset val="128"/>
    </font>
    <font>
      <sz val="11"/>
      <color theme="1"/>
      <name val="ＭＳ 明朝"/>
      <family val="1"/>
      <charset val="128"/>
    </font>
    <font>
      <sz val="10"/>
      <color theme="1"/>
      <name val="ＭＳ 明朝"/>
      <family val="1"/>
      <charset val="128"/>
    </font>
    <font>
      <sz val="4"/>
      <name val="ＭＳ ゴシック"/>
      <family val="3"/>
      <charset val="128"/>
    </font>
    <font>
      <sz val="10"/>
      <name val="Arial"/>
      <family val="2"/>
    </font>
    <font>
      <sz val="11"/>
      <name val="ＭＳ ゴシック"/>
      <family val="3"/>
    </font>
    <font>
      <sz val="6"/>
      <name val="ＭＳ 明朝"/>
      <family val="1"/>
      <charset val="128"/>
    </font>
    <font>
      <sz val="14"/>
      <name val="ＭＳ 明朝"/>
      <family val="1"/>
      <charset val="128"/>
    </font>
    <font>
      <sz val="16"/>
      <name val="ＭＳ Ｐゴシック"/>
      <family val="3"/>
      <charset val="128"/>
    </font>
    <font>
      <sz val="11"/>
      <color theme="0" tint="-0.34998626667073579"/>
      <name val="ＭＳ Ｐゴシック"/>
      <family val="2"/>
      <charset val="128"/>
      <scheme val="minor"/>
    </font>
    <font>
      <sz val="11"/>
      <color theme="0" tint="-0.34998626667073579"/>
      <name val="ＭＳ Ｐゴシック"/>
      <family val="3"/>
      <charset val="128"/>
      <scheme val="minor"/>
    </font>
    <font>
      <b/>
      <sz val="10"/>
      <name val="ＭＳ Ｐゴシック"/>
      <family val="3"/>
      <charset val="128"/>
    </font>
    <font>
      <sz val="11"/>
      <name val="Arial"/>
      <family val="2"/>
    </font>
    <font>
      <sz val="10"/>
      <color theme="1"/>
      <name val="HG丸ｺﾞｼｯｸM-PRO"/>
      <family val="3"/>
      <charset val="128"/>
    </font>
    <font>
      <sz val="9"/>
      <name val="ＭＳ ゴシック"/>
      <family val="3"/>
      <charset val="128"/>
    </font>
    <font>
      <sz val="12"/>
      <color theme="1"/>
      <name val="ＭＳ Ｐ明朝"/>
      <family val="1"/>
      <charset val="128"/>
    </font>
    <font>
      <sz val="12"/>
      <color theme="1"/>
      <name val="Arial"/>
      <family val="2"/>
    </font>
    <font>
      <sz val="11"/>
      <color theme="1"/>
      <name val="ＭＳ Ｐゴシック"/>
      <family val="2"/>
      <charset val="128"/>
      <scheme val="minor"/>
    </font>
    <font>
      <sz val="11"/>
      <color theme="0"/>
      <name val="ＭＳ Ｐゴシック"/>
      <family val="3"/>
      <charset val="128"/>
    </font>
    <font>
      <sz val="9"/>
      <color theme="0"/>
      <name val="ＭＳ Ｐゴシック"/>
      <family val="3"/>
      <charset val="128"/>
    </font>
    <font>
      <sz val="6"/>
      <name val="ＭＳ Ｐ明朝"/>
      <family val="1"/>
      <charset val="128"/>
    </font>
    <font>
      <sz val="11"/>
      <name val="ＭＳ Ｐゴシック"/>
      <family val="3"/>
    </font>
    <font>
      <sz val="11"/>
      <color theme="1"/>
      <name val="ＭＳ Ｐゴシック"/>
      <family val="2"/>
      <scheme val="minor"/>
    </font>
    <font>
      <u/>
      <sz val="11"/>
      <name val="HG丸ｺﾞｼｯｸM-PRO"/>
      <family val="3"/>
      <charset val="128"/>
    </font>
    <font>
      <u/>
      <sz val="8.25"/>
      <color rgb="FF800080"/>
      <name val="明朝"/>
      <family val="1"/>
      <charset val="128"/>
    </font>
    <font>
      <sz val="5"/>
      <color theme="0"/>
      <name val="ＭＳ Ｐゴシック"/>
      <family val="3"/>
      <charset val="128"/>
    </font>
    <font>
      <sz val="11"/>
      <color theme="0"/>
      <name val="HG丸ｺﾞｼｯｸM-PRO"/>
      <family val="3"/>
      <charset val="128"/>
    </font>
    <font>
      <b/>
      <sz val="11"/>
      <color theme="1"/>
      <name val="HG丸ｺﾞｼｯｸM-PRO"/>
      <family val="3"/>
      <charset val="128"/>
    </font>
    <font>
      <b/>
      <u/>
      <sz val="11"/>
      <color rgb="FFFF0000"/>
      <name val="HG丸ｺﾞｼｯｸM-PRO"/>
      <family val="3"/>
      <charset val="128"/>
    </font>
    <font>
      <sz val="11"/>
      <color theme="0" tint="-0.499984740745262"/>
      <name val="ＭＳ 明朝"/>
      <family val="1"/>
      <charset val="128"/>
    </font>
    <font>
      <sz val="10.5"/>
      <color theme="0" tint="-0.499984740745262"/>
      <name val="ＭＳ Ｐゴシック"/>
      <family val="3"/>
      <charset val="128"/>
    </font>
    <font>
      <b/>
      <sz val="9"/>
      <name val="ＭＳ Ｐゴシック"/>
      <family val="3"/>
      <charset val="128"/>
    </font>
    <font>
      <sz val="9"/>
      <color theme="1"/>
      <name val="Arial"/>
      <family val="2"/>
    </font>
    <font>
      <sz val="9"/>
      <color theme="1"/>
      <name val="ＭＳ 明朝"/>
      <family val="1"/>
      <charset val="128"/>
    </font>
    <font>
      <sz val="9"/>
      <name val="ＭＳ Ｐゴシック"/>
      <family val="2"/>
      <charset val="128"/>
      <scheme val="minor"/>
    </font>
    <font>
      <sz val="12"/>
      <name val="ＭＳ Ｐ明朝"/>
      <family val="1"/>
      <charset val="128"/>
    </font>
    <font>
      <sz val="6"/>
      <color theme="1"/>
      <name val="ＭＳ Ｐゴシック"/>
      <family val="3"/>
      <charset val="128"/>
      <scheme val="minor"/>
    </font>
    <font>
      <sz val="11"/>
      <color rgb="FFFF0000"/>
      <name val="HG丸ｺﾞｼｯｸM-PRO"/>
      <family val="3"/>
      <charset val="128"/>
    </font>
    <font>
      <b/>
      <sz val="11"/>
      <color rgb="FFFF99CC"/>
      <name val="HG丸ｺﾞｼｯｸM-PRO"/>
      <family val="3"/>
      <charset val="128"/>
    </font>
    <font>
      <b/>
      <sz val="12"/>
      <color theme="0"/>
      <name val="ＭＳ Ｐゴシック"/>
      <family val="3"/>
      <charset val="128"/>
    </font>
    <font>
      <sz val="12"/>
      <color theme="0"/>
      <name val="ＭＳ Ｐゴシック"/>
      <family val="3"/>
      <charset val="128"/>
    </font>
    <font>
      <b/>
      <sz val="16"/>
      <color theme="0"/>
      <name val="ＭＳ Ｐゴシック"/>
      <family val="3"/>
      <charset val="128"/>
    </font>
    <font>
      <sz val="10"/>
      <color theme="0"/>
      <name val="ＭＳ Ｐゴシック"/>
      <family val="3"/>
      <charset val="128"/>
    </font>
    <font>
      <sz val="11"/>
      <color theme="1"/>
      <name val="ＭＳ Ｐゴシック"/>
      <family val="2"/>
      <charset val="128"/>
    </font>
    <font>
      <sz val="12"/>
      <color rgb="FFFF0000"/>
      <name val="ＭＳ Ｐゴシック"/>
      <family val="3"/>
      <charset val="128"/>
    </font>
    <font>
      <b/>
      <sz val="11"/>
      <color rgb="FFFF0000"/>
      <name val="HG丸ｺﾞｼｯｸM-PRO"/>
      <family val="3"/>
      <charset val="128"/>
    </font>
    <font>
      <sz val="11"/>
      <color theme="0" tint="-0.34998626667073579"/>
      <name val="ＭＳ Ｐゴシック"/>
      <family val="3"/>
      <charset val="128"/>
    </font>
    <font>
      <b/>
      <sz val="6"/>
      <color theme="0" tint="-0.34998626667073579"/>
      <name val="ＭＳ Ｐゴシック"/>
      <family val="3"/>
      <charset val="128"/>
    </font>
    <font>
      <sz val="9"/>
      <color theme="0" tint="-0.34998626667073579"/>
      <name val="ＭＳ Ｐゴシック"/>
      <family val="3"/>
      <charset val="128"/>
    </font>
    <font>
      <b/>
      <sz val="14"/>
      <color theme="0" tint="-0.34998626667073579"/>
      <name val="ＭＳ Ｐゴシック"/>
      <family val="3"/>
      <charset val="128"/>
    </font>
    <font>
      <sz val="10"/>
      <color theme="0" tint="-0.34998626667073579"/>
      <name val="ＭＳ Ｐ明朝"/>
      <family val="1"/>
      <charset val="128"/>
    </font>
    <font>
      <sz val="9"/>
      <color theme="0" tint="-0.34998626667073579"/>
      <name val="ＭＳ Ｐ明朝"/>
      <family val="1"/>
      <charset val="128"/>
    </font>
    <font>
      <sz val="8"/>
      <color theme="0" tint="-0.34998626667073579"/>
      <name val="ＭＳ Ｐ明朝"/>
      <family val="1"/>
      <charset val="128"/>
    </font>
    <font>
      <sz val="11"/>
      <color theme="0" tint="-0.34998626667073579"/>
      <name val="Arial"/>
      <family val="2"/>
    </font>
    <font>
      <sz val="6"/>
      <color theme="0"/>
      <name val="ＭＳ Ｐゴシック"/>
      <family val="3"/>
      <charset val="128"/>
    </font>
    <font>
      <sz val="14"/>
      <color theme="0" tint="-0.34998626667073579"/>
      <name val="ＭＳ Ｐゴシック"/>
      <family val="3"/>
      <charset val="128"/>
    </font>
    <font>
      <b/>
      <sz val="12"/>
      <color theme="0" tint="-0.34998626667073579"/>
      <name val="ＭＳ Ｐゴシック"/>
      <family val="3"/>
      <charset val="128"/>
    </font>
    <font>
      <sz val="12"/>
      <color theme="0" tint="-0.34998626667073579"/>
      <name val="ＭＳ Ｐゴシック"/>
      <family val="3"/>
      <charset val="128"/>
    </font>
    <font>
      <sz val="9.5"/>
      <color theme="0" tint="-0.34998626667073579"/>
      <name val="ＭＳ Ｐゴシック"/>
      <family val="3"/>
      <charset val="128"/>
    </font>
  </fonts>
  <fills count="28">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9" tint="-0.499984740745262"/>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E1FF"/>
        <bgColor indexed="64"/>
      </patternFill>
    </fill>
    <fill>
      <patternFill patternType="solid">
        <fgColor indexed="23"/>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indexed="9"/>
        <bgColor indexed="64"/>
      </patternFill>
    </fill>
    <fill>
      <patternFill patternType="solid">
        <fgColor rgb="FF00B050"/>
        <bgColor indexed="64"/>
      </patternFill>
    </fill>
    <fill>
      <patternFill patternType="solid">
        <fgColor rgb="FFFFFF00"/>
        <bgColor indexed="64"/>
      </patternFill>
    </fill>
    <fill>
      <gradientFill degree="90">
        <stop position="0">
          <color theme="0"/>
        </stop>
        <stop position="1">
          <color theme="0"/>
        </stop>
      </gradientFill>
    </fill>
    <fill>
      <patternFill patternType="solid">
        <fgColor indexed="55"/>
        <bgColor indexed="64"/>
      </patternFill>
    </fill>
    <fill>
      <patternFill patternType="solid">
        <fgColor indexed="44"/>
        <bgColor indexed="64"/>
      </patternFill>
    </fill>
    <fill>
      <patternFill patternType="solid">
        <fgColor theme="0"/>
        <bgColor auto="1"/>
      </patternFill>
    </fill>
    <fill>
      <patternFill patternType="solid">
        <fgColor indexed="42"/>
        <bgColor indexed="64"/>
      </patternFill>
    </fill>
    <fill>
      <patternFill patternType="solid">
        <fgColor rgb="FFFFFFFF"/>
        <bgColor rgb="FF000000"/>
      </patternFill>
    </fill>
    <fill>
      <patternFill patternType="solid">
        <fgColor theme="1"/>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CCFF"/>
        <bgColor indexed="64"/>
      </patternFill>
    </fill>
  </fills>
  <borders count="239">
    <border>
      <left/>
      <right/>
      <top/>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thin">
        <color auto="1"/>
      </right>
      <top style="hair">
        <color auto="1"/>
      </top>
      <bottom style="thin">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style="thin">
        <color auto="1"/>
      </left>
      <right style="thin">
        <color auto="1"/>
      </right>
      <top style="hair">
        <color auto="1"/>
      </top>
      <bottom style="hair">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hair">
        <color auto="1"/>
      </left>
      <right style="hair">
        <color auto="1"/>
      </right>
      <top style="thin">
        <color auto="1"/>
      </top>
      <bottom/>
      <diagonal/>
    </border>
    <border>
      <left style="hair">
        <color auto="1"/>
      </left>
      <right style="hair">
        <color auto="1"/>
      </right>
      <top/>
      <bottom style="thin">
        <color auto="1"/>
      </bottom>
      <diagonal/>
    </border>
    <border>
      <left style="thin">
        <color indexed="64"/>
      </left>
      <right style="thin">
        <color auto="1"/>
      </right>
      <top style="thin">
        <color auto="1"/>
      </top>
      <bottom style="hair">
        <color auto="1"/>
      </bottom>
      <diagonal/>
    </border>
    <border>
      <left/>
      <right style="hair">
        <color auto="1"/>
      </right>
      <top style="hair">
        <color auto="1"/>
      </top>
      <bottom/>
      <diagonal/>
    </border>
    <border>
      <left/>
      <right style="hair">
        <color auto="1"/>
      </right>
      <top/>
      <bottom style="hair">
        <color auto="1"/>
      </bottom>
      <diagonal/>
    </border>
    <border>
      <left style="thin">
        <color auto="1"/>
      </left>
      <right style="thin">
        <color auto="1"/>
      </right>
      <top/>
      <bottom style="hair">
        <color auto="1"/>
      </bottom>
      <diagonal/>
    </border>
    <border>
      <left/>
      <right/>
      <top style="thin">
        <color auto="1"/>
      </top>
      <bottom/>
      <diagonal/>
    </border>
    <border>
      <left/>
      <right/>
      <top style="hair">
        <color auto="1"/>
      </top>
      <bottom style="hair">
        <color auto="1"/>
      </bottom>
      <diagonal/>
    </border>
    <border>
      <left/>
      <right/>
      <top style="hair">
        <color auto="1"/>
      </top>
      <bottom style="thin">
        <color auto="1"/>
      </bottom>
      <diagonal/>
    </border>
    <border>
      <left/>
      <right/>
      <top/>
      <bottom style="thin">
        <color auto="1"/>
      </bottom>
      <diagonal/>
    </border>
    <border>
      <left/>
      <right/>
      <top style="thin">
        <color auto="1"/>
      </top>
      <bottom style="hair">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bottom/>
      <diagonal/>
    </border>
    <border>
      <left style="hair">
        <color auto="1"/>
      </left>
      <right style="hair">
        <color auto="1"/>
      </right>
      <top/>
      <bottom/>
      <diagonal/>
    </border>
    <border>
      <left style="thin">
        <color auto="1"/>
      </left>
      <right style="thin">
        <color auto="1"/>
      </right>
      <top style="hair">
        <color auto="1"/>
      </top>
      <bottom/>
      <diagonal/>
    </border>
    <border>
      <left/>
      <right style="hair">
        <color auto="1"/>
      </right>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CC00CC"/>
      </left>
      <right/>
      <top style="medium">
        <color rgb="FFCC00CC"/>
      </top>
      <bottom/>
      <diagonal/>
    </border>
    <border>
      <left/>
      <right/>
      <top style="medium">
        <color rgb="FFCC00CC"/>
      </top>
      <bottom/>
      <diagonal/>
    </border>
    <border>
      <left/>
      <right style="medium">
        <color rgb="FFCC00CC"/>
      </right>
      <top style="medium">
        <color rgb="FFCC00CC"/>
      </top>
      <bottom/>
      <diagonal/>
    </border>
    <border>
      <left style="medium">
        <color rgb="FFCC00CC"/>
      </left>
      <right/>
      <top/>
      <bottom/>
      <diagonal/>
    </border>
    <border>
      <left/>
      <right style="medium">
        <color rgb="FFCC00CC"/>
      </right>
      <top/>
      <bottom/>
      <diagonal/>
    </border>
    <border>
      <left style="medium">
        <color rgb="FFCC00CC"/>
      </left>
      <right/>
      <top/>
      <bottom style="medium">
        <color rgb="FFCC00CC"/>
      </bottom>
      <diagonal/>
    </border>
    <border>
      <left/>
      <right/>
      <top/>
      <bottom style="medium">
        <color rgb="FFCC00CC"/>
      </bottom>
      <diagonal/>
    </border>
    <border>
      <left/>
      <right style="medium">
        <color rgb="FFCC00CC"/>
      </right>
      <top/>
      <bottom style="medium">
        <color rgb="FFCC00CC"/>
      </bottom>
      <diagonal/>
    </border>
    <border>
      <left style="medium">
        <color rgb="FFFF6600"/>
      </left>
      <right/>
      <top style="medium">
        <color rgb="FFFF6600"/>
      </top>
      <bottom/>
      <diagonal/>
    </border>
    <border>
      <left/>
      <right/>
      <top style="medium">
        <color rgb="FFFF6600"/>
      </top>
      <bottom/>
      <diagonal/>
    </border>
    <border>
      <left/>
      <right style="medium">
        <color rgb="FFFF6600"/>
      </right>
      <top style="medium">
        <color rgb="FFFF6600"/>
      </top>
      <bottom/>
      <diagonal/>
    </border>
    <border>
      <left style="medium">
        <color rgb="FFFF6600"/>
      </left>
      <right/>
      <top/>
      <bottom/>
      <diagonal/>
    </border>
    <border>
      <left/>
      <right style="medium">
        <color rgb="FFFF6600"/>
      </right>
      <top/>
      <bottom/>
      <diagonal/>
    </border>
    <border>
      <left style="medium">
        <color rgb="FFFF6600"/>
      </left>
      <right/>
      <top/>
      <bottom style="medium">
        <color rgb="FFFF6600"/>
      </bottom>
      <diagonal/>
    </border>
    <border>
      <left/>
      <right/>
      <top/>
      <bottom style="medium">
        <color rgb="FFFF6600"/>
      </bottom>
      <diagonal/>
    </border>
    <border>
      <left/>
      <right style="medium">
        <color rgb="FFFF6600"/>
      </right>
      <top/>
      <bottom style="medium">
        <color rgb="FFFF6600"/>
      </bottom>
      <diagonal/>
    </border>
    <border>
      <left style="medium">
        <color rgb="FF0066FF"/>
      </left>
      <right/>
      <top style="medium">
        <color rgb="FF0066FF"/>
      </top>
      <bottom/>
      <diagonal/>
    </border>
    <border>
      <left/>
      <right/>
      <top style="medium">
        <color rgb="FF0066FF"/>
      </top>
      <bottom/>
      <diagonal/>
    </border>
    <border>
      <left/>
      <right style="medium">
        <color rgb="FF0066FF"/>
      </right>
      <top style="medium">
        <color rgb="FF0066FF"/>
      </top>
      <bottom/>
      <diagonal/>
    </border>
    <border>
      <left style="medium">
        <color rgb="FF0066FF"/>
      </left>
      <right/>
      <top/>
      <bottom/>
      <diagonal/>
    </border>
    <border>
      <left/>
      <right style="medium">
        <color rgb="FF0066FF"/>
      </right>
      <top/>
      <bottom/>
      <diagonal/>
    </border>
    <border>
      <left style="medium">
        <color rgb="FF0066FF"/>
      </left>
      <right/>
      <top/>
      <bottom style="medium">
        <color rgb="FF0066FF"/>
      </bottom>
      <diagonal/>
    </border>
    <border>
      <left/>
      <right/>
      <top/>
      <bottom style="medium">
        <color rgb="FF0066FF"/>
      </bottom>
      <diagonal/>
    </border>
    <border>
      <left/>
      <right style="medium">
        <color rgb="FF0066FF"/>
      </right>
      <top/>
      <bottom style="medium">
        <color rgb="FF0066FF"/>
      </bottom>
      <diagonal/>
    </border>
    <border>
      <left style="medium">
        <color rgb="FF808080"/>
      </left>
      <right/>
      <top style="medium">
        <color rgb="FF808080"/>
      </top>
      <bottom/>
      <diagonal/>
    </border>
    <border>
      <left/>
      <right/>
      <top style="medium">
        <color rgb="FF808080"/>
      </top>
      <bottom/>
      <diagonal/>
    </border>
    <border>
      <left/>
      <right style="medium">
        <color rgb="FF808080"/>
      </right>
      <top style="medium">
        <color rgb="FF808080"/>
      </top>
      <bottom/>
      <diagonal/>
    </border>
    <border>
      <left style="medium">
        <color rgb="FF808080"/>
      </left>
      <right/>
      <top/>
      <bottom/>
      <diagonal/>
    </border>
    <border>
      <left/>
      <right style="medium">
        <color rgb="FF808080"/>
      </right>
      <top/>
      <bottom/>
      <diagonal/>
    </border>
    <border>
      <left style="medium">
        <color rgb="FF808080"/>
      </left>
      <right/>
      <top/>
      <bottom style="medium">
        <color rgb="FF808080"/>
      </bottom>
      <diagonal/>
    </border>
    <border>
      <left/>
      <right/>
      <top/>
      <bottom style="medium">
        <color rgb="FF808080"/>
      </bottom>
      <diagonal/>
    </border>
    <border>
      <left/>
      <right style="medium">
        <color rgb="FF808080"/>
      </right>
      <top/>
      <bottom style="medium">
        <color rgb="FF808080"/>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thin">
        <color indexed="64"/>
      </left>
      <right style="hair">
        <color auto="1"/>
      </right>
      <top style="thin">
        <color auto="1"/>
      </top>
      <bottom style="hair">
        <color auto="1"/>
      </bottom>
      <diagonal/>
    </border>
    <border>
      <left style="thin">
        <color indexed="64"/>
      </left>
      <right style="hair">
        <color auto="1"/>
      </right>
      <top style="hair">
        <color auto="1"/>
      </top>
      <bottom style="hair">
        <color auto="1"/>
      </bottom>
      <diagonal/>
    </border>
    <border>
      <left/>
      <right style="hair">
        <color auto="1"/>
      </right>
      <top style="thin">
        <color auto="1"/>
      </top>
      <bottom/>
      <diagonal/>
    </border>
    <border>
      <left style="thin">
        <color indexed="64"/>
      </left>
      <right style="hair">
        <color auto="1"/>
      </right>
      <top/>
      <bottom style="thin">
        <color auto="1"/>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style="hair">
        <color auto="1"/>
      </right>
      <top style="hair">
        <color auto="1"/>
      </top>
      <bottom/>
      <diagonal/>
    </border>
    <border>
      <left style="hair">
        <color auto="1"/>
      </left>
      <right/>
      <top style="hair">
        <color auto="1"/>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thin">
        <color indexed="64"/>
      </right>
      <top/>
      <bottom style="medium">
        <color indexed="64"/>
      </bottom>
      <diagonal/>
    </border>
    <border>
      <left style="medium">
        <color indexed="64"/>
      </left>
      <right/>
      <top style="thin">
        <color indexed="64"/>
      </top>
      <bottom/>
      <diagonal/>
    </border>
    <border>
      <left style="thin">
        <color auto="1"/>
      </left>
      <right/>
      <top style="thin">
        <color auto="1"/>
      </top>
      <bottom style="hair">
        <color indexed="64"/>
      </bottom>
      <diagonal/>
    </border>
    <border>
      <left style="thin">
        <color indexed="64"/>
      </left>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auto="1"/>
      </left>
      <right/>
      <top style="hair">
        <color auto="1"/>
      </top>
      <bottom style="hair">
        <color auto="1"/>
      </bottom>
      <diagonal/>
    </border>
    <border>
      <left style="hair">
        <color auto="1"/>
      </left>
      <right/>
      <top style="thin">
        <color auto="1"/>
      </top>
      <bottom/>
      <diagonal/>
    </border>
    <border>
      <left style="hair">
        <color auto="1"/>
      </left>
      <right/>
      <top/>
      <bottom style="thin">
        <color auto="1"/>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bottom style="hair">
        <color indexed="64"/>
      </bottom>
      <diagonal/>
    </border>
    <border>
      <left/>
      <right style="hair">
        <color auto="1"/>
      </right>
      <top/>
      <bottom/>
      <diagonal/>
    </border>
    <border>
      <left style="hair">
        <color auto="1"/>
      </left>
      <right/>
      <top/>
      <bottom/>
      <diagonal/>
    </border>
    <border>
      <left style="hair">
        <color auto="1"/>
      </left>
      <right style="hair">
        <color auto="1"/>
      </right>
      <top style="thin">
        <color auto="1"/>
      </top>
      <bottom style="thin">
        <color indexed="64"/>
      </bottom>
      <diagonal/>
    </border>
    <border>
      <left style="hair">
        <color indexed="64"/>
      </left>
      <right/>
      <top style="thin">
        <color indexed="64"/>
      </top>
      <bottom style="thin">
        <color indexed="64"/>
      </bottom>
      <diagonal/>
    </border>
    <border>
      <left/>
      <right style="hair">
        <color auto="1"/>
      </right>
      <top style="thin">
        <color indexed="64"/>
      </top>
      <bottom style="thin">
        <color indexed="64"/>
      </bottom>
      <diagonal/>
    </border>
    <border>
      <left style="medium">
        <color indexed="64"/>
      </left>
      <right style="hair">
        <color auto="1"/>
      </right>
      <top style="thin">
        <color indexed="64"/>
      </top>
      <bottom style="thin">
        <color indexed="64"/>
      </bottom>
      <diagonal/>
    </border>
    <border>
      <left/>
      <right style="medium">
        <color indexed="64"/>
      </right>
      <top style="hair">
        <color auto="1"/>
      </top>
      <bottom style="thin">
        <color auto="1"/>
      </bottom>
      <diagonal/>
    </border>
    <border>
      <left style="medium">
        <color indexed="64"/>
      </left>
      <right style="hair">
        <color auto="1"/>
      </right>
      <top style="thin">
        <color indexed="64"/>
      </top>
      <bottom style="medium">
        <color indexed="64"/>
      </bottom>
      <diagonal/>
    </border>
    <border>
      <left style="hair">
        <color auto="1"/>
      </left>
      <right style="hair">
        <color auto="1"/>
      </right>
      <top style="thin">
        <color auto="1"/>
      </top>
      <bottom style="medium">
        <color indexed="64"/>
      </bottom>
      <diagonal/>
    </border>
    <border>
      <left/>
      <right style="hair">
        <color auto="1"/>
      </right>
      <top style="thin">
        <color indexed="64"/>
      </top>
      <bottom style="medium">
        <color indexed="64"/>
      </bottom>
      <diagonal/>
    </border>
    <border>
      <left style="medium">
        <color indexed="64"/>
      </left>
      <right style="hair">
        <color auto="1"/>
      </right>
      <top style="thin">
        <color auto="1"/>
      </top>
      <bottom style="hair">
        <color auto="1"/>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bottom style="hair">
        <color indexed="64"/>
      </bottom>
      <diagonal/>
    </border>
    <border>
      <left style="hair">
        <color auto="1"/>
      </left>
      <right style="medium">
        <color indexed="64"/>
      </right>
      <top style="thin">
        <color auto="1"/>
      </top>
      <bottom/>
      <diagonal/>
    </border>
    <border>
      <left style="hair">
        <color auto="1"/>
      </left>
      <right style="medium">
        <color indexed="64"/>
      </right>
      <top/>
      <bottom/>
      <diagonal/>
    </border>
    <border>
      <left style="medium">
        <color indexed="64"/>
      </left>
      <right style="hair">
        <color auto="1"/>
      </right>
      <top style="thin">
        <color auto="1"/>
      </top>
      <bottom/>
      <diagonal/>
    </border>
    <border>
      <left style="medium">
        <color indexed="64"/>
      </left>
      <right style="hair">
        <color auto="1"/>
      </right>
      <top/>
      <bottom/>
      <diagonal/>
    </border>
    <border>
      <left style="medium">
        <color indexed="64"/>
      </left>
      <right style="hair">
        <color indexed="64"/>
      </right>
      <top/>
      <bottom style="hair">
        <color indexed="64"/>
      </bottom>
      <diagonal/>
    </border>
    <border>
      <left style="hair">
        <color auto="1"/>
      </left>
      <right style="medium">
        <color indexed="64"/>
      </right>
      <top style="thin">
        <color auto="1"/>
      </top>
      <bottom style="hair">
        <color auto="1"/>
      </bottom>
      <diagonal/>
    </border>
    <border>
      <left style="medium">
        <color indexed="64"/>
      </left>
      <right/>
      <top style="thin">
        <color auto="1"/>
      </top>
      <bottom style="hair">
        <color indexed="64"/>
      </bottom>
      <diagonal/>
    </border>
    <border>
      <left style="hair">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bottom/>
      <diagonal/>
    </border>
    <border>
      <left/>
      <right style="medium">
        <color indexed="64"/>
      </right>
      <top style="thin">
        <color auto="1"/>
      </top>
      <bottom style="hair">
        <color auto="1"/>
      </bottom>
      <diagonal/>
    </border>
    <border>
      <left style="medium">
        <color indexed="64"/>
      </left>
      <right style="thin">
        <color auto="1"/>
      </right>
      <top/>
      <bottom style="thin">
        <color auto="1"/>
      </bottom>
      <diagonal/>
    </border>
    <border>
      <left style="hair">
        <color auto="1"/>
      </left>
      <right style="medium">
        <color indexed="64"/>
      </right>
      <top style="hair">
        <color auto="1"/>
      </top>
      <bottom style="thin">
        <color auto="1"/>
      </bottom>
      <diagonal/>
    </border>
    <border>
      <left style="thin">
        <color auto="1"/>
      </left>
      <right style="thin">
        <color auto="1"/>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hair">
        <color auto="1"/>
      </bottom>
      <diagonal/>
    </border>
    <border>
      <left style="thin">
        <color indexed="64"/>
      </left>
      <right/>
      <top style="hair">
        <color indexed="64"/>
      </top>
      <bottom/>
      <diagonal/>
    </border>
    <border>
      <left style="thin">
        <color auto="1"/>
      </left>
      <right/>
      <top/>
      <bottom style="hair">
        <color indexed="64"/>
      </bottom>
      <diagonal/>
    </border>
    <border>
      <left style="hair">
        <color auto="1"/>
      </left>
      <right style="medium">
        <color indexed="64"/>
      </right>
      <top style="hair">
        <color auto="1"/>
      </top>
      <bottom/>
      <diagonal/>
    </border>
    <border>
      <left style="thin">
        <color theme="0"/>
      </left>
      <right style="thin">
        <color theme="0"/>
      </right>
      <top/>
      <bottom style="thin">
        <color theme="0"/>
      </bottom>
      <diagonal/>
    </border>
    <border>
      <left style="thin">
        <color theme="0"/>
      </left>
      <right style="thin">
        <color theme="0"/>
      </right>
      <top/>
      <bottom/>
      <diagonal/>
    </border>
    <border>
      <left/>
      <right style="hair">
        <color auto="1"/>
      </right>
      <top style="medium">
        <color indexed="64"/>
      </top>
      <bottom style="thin">
        <color indexed="64"/>
      </bottom>
      <diagonal/>
    </border>
    <border>
      <left style="hair">
        <color auto="1"/>
      </left>
      <right style="hair">
        <color auto="1"/>
      </right>
      <top style="medium">
        <color indexed="64"/>
      </top>
      <bottom style="thin">
        <color indexed="64"/>
      </bottom>
      <diagonal/>
    </border>
    <border>
      <left style="hair">
        <color auto="1"/>
      </left>
      <right style="medium">
        <color indexed="64"/>
      </right>
      <top style="medium">
        <color indexed="64"/>
      </top>
      <bottom style="thin">
        <color indexed="64"/>
      </bottom>
      <diagonal/>
    </border>
    <border>
      <left/>
      <right style="medium">
        <color indexed="64"/>
      </right>
      <top style="hair">
        <color auto="1"/>
      </top>
      <bottom/>
      <diagonal/>
    </border>
    <border>
      <left/>
      <right/>
      <top style="hair">
        <color theme="0"/>
      </top>
      <bottom/>
      <diagonal/>
    </border>
    <border>
      <left/>
      <right/>
      <top style="medium">
        <color indexed="64"/>
      </top>
      <bottom style="hair">
        <color theme="0"/>
      </bottom>
      <diagonal/>
    </border>
    <border>
      <left/>
      <right style="hair">
        <color theme="0"/>
      </right>
      <top style="medium">
        <color indexed="64"/>
      </top>
      <bottom/>
      <diagonal/>
    </border>
    <border>
      <left/>
      <right style="hair">
        <color theme="0"/>
      </right>
      <top style="hair">
        <color theme="0"/>
      </top>
      <bottom style="hair">
        <color theme="0"/>
      </bottom>
      <diagonal/>
    </border>
    <border>
      <left style="hair">
        <color theme="0"/>
      </left>
      <right/>
      <top style="hair">
        <color theme="0"/>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hair">
        <color auto="1"/>
      </right>
      <top style="thin">
        <color theme="1"/>
      </top>
      <bottom style="hair">
        <color auto="1"/>
      </bottom>
      <diagonal/>
    </border>
    <border>
      <left style="hair">
        <color auto="1"/>
      </left>
      <right style="hair">
        <color auto="1"/>
      </right>
      <top style="thin">
        <color theme="1"/>
      </top>
      <bottom style="hair">
        <color auto="1"/>
      </bottom>
      <diagonal/>
    </border>
    <border>
      <left style="hair">
        <color auto="1"/>
      </left>
      <right style="thin">
        <color theme="1"/>
      </right>
      <top style="thin">
        <color theme="1"/>
      </top>
      <bottom style="hair">
        <color auto="1"/>
      </bottom>
      <diagonal/>
    </border>
    <border>
      <left style="thin">
        <color theme="1"/>
      </left>
      <right style="hair">
        <color auto="1"/>
      </right>
      <top style="hair">
        <color auto="1"/>
      </top>
      <bottom style="hair">
        <color auto="1"/>
      </bottom>
      <diagonal/>
    </border>
    <border>
      <left style="hair">
        <color auto="1"/>
      </left>
      <right style="thin">
        <color theme="1"/>
      </right>
      <top style="hair">
        <color auto="1"/>
      </top>
      <bottom style="hair">
        <color auto="1"/>
      </bottom>
      <diagonal/>
    </border>
    <border>
      <left style="thin">
        <color theme="1"/>
      </left>
      <right style="hair">
        <color auto="1"/>
      </right>
      <top style="hair">
        <color auto="1"/>
      </top>
      <bottom style="thin">
        <color theme="1"/>
      </bottom>
      <diagonal/>
    </border>
    <border>
      <left style="hair">
        <color auto="1"/>
      </left>
      <right style="hair">
        <color auto="1"/>
      </right>
      <top style="hair">
        <color auto="1"/>
      </top>
      <bottom style="thin">
        <color theme="1"/>
      </bottom>
      <diagonal/>
    </border>
    <border>
      <left style="hair">
        <color auto="1"/>
      </left>
      <right style="thin">
        <color theme="1"/>
      </right>
      <top style="hair">
        <color auto="1"/>
      </top>
      <bottom style="thin">
        <color theme="1"/>
      </bottom>
      <diagonal/>
    </border>
    <border>
      <left style="thin">
        <color theme="1"/>
      </left>
      <right style="thin">
        <color auto="1"/>
      </right>
      <top style="thin">
        <color theme="1"/>
      </top>
      <bottom/>
      <diagonal/>
    </border>
    <border>
      <left/>
      <right style="hair">
        <color auto="1"/>
      </right>
      <top style="thin">
        <color theme="1"/>
      </top>
      <bottom style="hair">
        <color auto="1"/>
      </bottom>
      <diagonal/>
    </border>
    <border>
      <left style="hair">
        <color auto="1"/>
      </left>
      <right/>
      <top style="thin">
        <color theme="1"/>
      </top>
      <bottom style="hair">
        <color auto="1"/>
      </bottom>
      <diagonal/>
    </border>
    <border>
      <left/>
      <right/>
      <top style="thin">
        <color theme="1"/>
      </top>
      <bottom style="hair">
        <color auto="1"/>
      </bottom>
      <diagonal/>
    </border>
    <border>
      <left/>
      <right style="thin">
        <color theme="1"/>
      </right>
      <top style="thin">
        <color theme="1"/>
      </top>
      <bottom style="hair">
        <color auto="1"/>
      </bottom>
      <diagonal/>
    </border>
    <border>
      <left style="thin">
        <color theme="1"/>
      </left>
      <right style="thin">
        <color auto="1"/>
      </right>
      <top/>
      <bottom style="thin">
        <color auto="1"/>
      </bottom>
      <diagonal/>
    </border>
    <border>
      <left/>
      <right style="thin">
        <color theme="1"/>
      </right>
      <top style="hair">
        <color auto="1"/>
      </top>
      <bottom style="thin">
        <color auto="1"/>
      </bottom>
      <diagonal/>
    </border>
    <border>
      <left style="thin">
        <color theme="1"/>
      </left>
      <right style="thin">
        <color auto="1"/>
      </right>
      <top style="thin">
        <color auto="1"/>
      </top>
      <bottom style="hair">
        <color auto="1"/>
      </bottom>
      <diagonal/>
    </border>
    <border>
      <left/>
      <right style="thin">
        <color theme="1"/>
      </right>
      <top style="thin">
        <color auto="1"/>
      </top>
      <bottom style="hair">
        <color auto="1"/>
      </bottom>
      <diagonal/>
    </border>
    <border>
      <left style="thin">
        <color theme="1"/>
      </left>
      <right style="thin">
        <color auto="1"/>
      </right>
      <top style="hair">
        <color auto="1"/>
      </top>
      <bottom style="hair">
        <color auto="1"/>
      </bottom>
      <diagonal/>
    </border>
    <border>
      <left/>
      <right style="thin">
        <color theme="1"/>
      </right>
      <top style="hair">
        <color auto="1"/>
      </top>
      <bottom style="hair">
        <color auto="1"/>
      </bottom>
      <diagonal/>
    </border>
    <border>
      <left style="thin">
        <color theme="1"/>
      </left>
      <right style="thin">
        <color auto="1"/>
      </right>
      <top style="hair">
        <color auto="1"/>
      </top>
      <bottom style="thin">
        <color theme="1"/>
      </bottom>
      <diagonal/>
    </border>
    <border>
      <left style="hair">
        <color auto="1"/>
      </left>
      <right/>
      <top style="hair">
        <color auto="1"/>
      </top>
      <bottom style="thin">
        <color theme="1"/>
      </bottom>
      <diagonal/>
    </border>
    <border>
      <left style="hair">
        <color auto="1"/>
      </left>
      <right style="thin">
        <color auto="1"/>
      </right>
      <top style="thin">
        <color theme="1"/>
      </top>
      <bottom style="hair">
        <color auto="1"/>
      </bottom>
      <diagonal/>
    </border>
    <border>
      <left style="thin">
        <color auto="1"/>
      </left>
      <right/>
      <top style="thin">
        <color theme="1"/>
      </top>
      <bottom style="hair">
        <color indexed="64"/>
      </bottom>
      <diagonal/>
    </border>
    <border>
      <left style="thin">
        <color theme="1"/>
      </left>
      <right/>
      <top style="hair">
        <color indexed="64"/>
      </top>
      <bottom style="thin">
        <color indexed="64"/>
      </bottom>
      <diagonal/>
    </border>
    <border>
      <left style="thin">
        <color theme="1"/>
      </left>
      <right/>
      <top style="hair">
        <color indexed="64"/>
      </top>
      <bottom style="thin">
        <color theme="1"/>
      </bottom>
      <diagonal/>
    </border>
    <border>
      <left/>
      <right/>
      <top style="hair">
        <color auto="1"/>
      </top>
      <bottom style="thin">
        <color theme="1"/>
      </bottom>
      <diagonal/>
    </border>
    <border>
      <left/>
      <right style="hair">
        <color auto="1"/>
      </right>
      <top style="hair">
        <color auto="1"/>
      </top>
      <bottom style="thin">
        <color theme="1"/>
      </bottom>
      <diagonal/>
    </border>
    <border>
      <left/>
      <right style="thin">
        <color theme="1"/>
      </right>
      <top style="hair">
        <color auto="1"/>
      </top>
      <bottom style="thin">
        <color theme="1"/>
      </bottom>
      <diagonal/>
    </border>
    <border>
      <left/>
      <right style="thin">
        <color theme="1"/>
      </right>
      <top/>
      <bottom style="thin">
        <color theme="0"/>
      </bottom>
      <diagonal/>
    </border>
    <border>
      <left/>
      <right style="thin">
        <color theme="1"/>
      </right>
      <top style="thin">
        <color theme="0"/>
      </top>
      <bottom style="thin">
        <color theme="0"/>
      </bottom>
      <diagonal/>
    </border>
    <border>
      <left style="thin">
        <color theme="1"/>
      </left>
      <right style="thin">
        <color theme="1"/>
      </right>
      <top/>
      <bottom style="thin">
        <color theme="0"/>
      </bottom>
      <diagonal/>
    </border>
    <border>
      <left style="thin">
        <color theme="1"/>
      </left>
      <right style="thin">
        <color theme="1"/>
      </right>
      <top style="thin">
        <color theme="0"/>
      </top>
      <bottom style="thin">
        <color theme="0"/>
      </bottom>
      <diagonal/>
    </border>
    <border>
      <left style="thin">
        <color theme="1"/>
      </left>
      <right/>
      <top style="thin">
        <color theme="0"/>
      </top>
      <bottom style="thin">
        <color theme="0"/>
      </bottom>
      <diagonal/>
    </border>
    <border>
      <left/>
      <right/>
      <top style="thin">
        <color theme="1"/>
      </top>
      <bottom style="thin">
        <color theme="0"/>
      </bottom>
      <diagonal/>
    </border>
    <border>
      <left/>
      <right/>
      <top style="thin">
        <color theme="0"/>
      </top>
      <bottom style="thin">
        <color theme="0"/>
      </bottom>
      <diagonal/>
    </border>
    <border>
      <left/>
      <right style="thin">
        <color theme="0"/>
      </right>
      <top/>
      <bottom/>
      <diagonal/>
    </border>
    <border>
      <left style="hair">
        <color indexed="64"/>
      </left>
      <right style="thin">
        <color indexed="64"/>
      </right>
      <top/>
      <bottom style="thin">
        <color indexed="64"/>
      </bottom>
      <diagonal/>
    </border>
    <border>
      <left style="thin">
        <color indexed="64"/>
      </left>
      <right style="hair">
        <color auto="1"/>
      </right>
      <top/>
      <bottom style="hair">
        <color auto="1"/>
      </bottom>
      <diagonal/>
    </border>
    <border>
      <left style="thin">
        <color auto="1"/>
      </left>
      <right style="hair">
        <color indexed="64"/>
      </right>
      <top style="thin">
        <color auto="1"/>
      </top>
      <bottom/>
      <diagonal/>
    </border>
    <border>
      <left/>
      <right/>
      <top style="hair">
        <color indexed="64"/>
      </top>
      <bottom/>
      <diagonal/>
    </border>
    <border>
      <left style="thin">
        <color auto="1"/>
      </left>
      <right/>
      <top style="hair">
        <color auto="1"/>
      </top>
      <bottom style="thin">
        <color theme="1"/>
      </bottom>
      <diagonal/>
    </border>
    <border>
      <left style="thin">
        <color theme="1"/>
      </left>
      <right/>
      <top style="hair">
        <color indexed="64"/>
      </top>
      <bottom style="hair">
        <color auto="1"/>
      </bottom>
      <diagonal/>
    </border>
    <border>
      <left style="thin">
        <color theme="1"/>
      </left>
      <right/>
      <top style="thin">
        <color auto="1"/>
      </top>
      <bottom style="hair">
        <color auto="1"/>
      </bottom>
      <diagonal/>
    </border>
    <border>
      <left style="thin">
        <color auto="1"/>
      </left>
      <right style="thin">
        <color auto="1"/>
      </right>
      <top style="thin">
        <color theme="1"/>
      </top>
      <bottom/>
      <diagonal/>
    </border>
    <border>
      <left style="thin">
        <color auto="1"/>
      </left>
      <right style="thin">
        <color theme="1"/>
      </right>
      <top style="thin">
        <color theme="1"/>
      </top>
      <bottom/>
      <diagonal/>
    </border>
  </borders>
  <cellStyleXfs count="7">
    <xf numFmtId="0" fontId="0" fillId="0" borderId="0">
      <alignment vertical="center"/>
    </xf>
    <xf numFmtId="0" fontId="9" fillId="0" borderId="0"/>
    <xf numFmtId="0" fontId="9" fillId="0" borderId="0">
      <alignment vertical="center"/>
    </xf>
    <xf numFmtId="0" fontId="9" fillId="0" borderId="0">
      <alignment vertical="center"/>
    </xf>
    <xf numFmtId="0" fontId="70" fillId="0" borderId="0">
      <alignment vertical="center"/>
    </xf>
    <xf numFmtId="0" fontId="74" fillId="0" borderId="0">
      <alignment vertical="center"/>
    </xf>
    <xf numFmtId="0" fontId="75" fillId="0" borderId="0">
      <alignment vertical="center"/>
    </xf>
  </cellStyleXfs>
  <cellXfs count="1232">
    <xf numFmtId="0" fontId="0" fillId="0" borderId="0" xfId="0">
      <alignment vertical="center"/>
    </xf>
    <xf numFmtId="0" fontId="2" fillId="0" borderId="0" xfId="0" applyFont="1">
      <alignment vertical="center"/>
    </xf>
    <xf numFmtId="0" fontId="0" fillId="0" borderId="0" xfId="0" applyProtection="1">
      <alignment vertical="center"/>
      <protection locked="0"/>
    </xf>
    <xf numFmtId="0" fontId="0" fillId="3" borderId="0" xfId="0" applyFill="1">
      <alignment vertical="center"/>
    </xf>
    <xf numFmtId="183" fontId="3" fillId="0" borderId="0" xfId="0" applyNumberFormat="1" applyFont="1" applyAlignment="1">
      <alignment horizontal="right" vertical="center"/>
    </xf>
    <xf numFmtId="0" fontId="3" fillId="0" borderId="0" xfId="0" applyFont="1" applyAlignment="1">
      <alignment horizontal="justify" vertical="center"/>
    </xf>
    <xf numFmtId="0" fontId="19" fillId="0" borderId="0" xfId="0" applyFont="1">
      <alignment vertical="center"/>
    </xf>
    <xf numFmtId="0" fontId="0" fillId="5" borderId="0" xfId="0" applyFill="1">
      <alignment vertical="center"/>
    </xf>
    <xf numFmtId="0" fontId="16" fillId="5" borderId="0" xfId="0" applyFont="1" applyFill="1">
      <alignment vertical="center"/>
    </xf>
    <xf numFmtId="0" fontId="4" fillId="5" borderId="0" xfId="0" applyFont="1" applyFill="1">
      <alignment vertical="center"/>
    </xf>
    <xf numFmtId="0" fontId="2" fillId="5" borderId="0" xfId="0" applyFont="1" applyFill="1">
      <alignment vertical="center"/>
    </xf>
    <xf numFmtId="0" fontId="0" fillId="5" borderId="0" xfId="0" applyFill="1" applyProtection="1">
      <alignment vertical="center"/>
      <protection locked="0"/>
    </xf>
    <xf numFmtId="0" fontId="2" fillId="3" borderId="0" xfId="0" applyFont="1" applyFill="1">
      <alignment vertical="center"/>
    </xf>
    <xf numFmtId="0" fontId="4" fillId="3" borderId="0" xfId="0" applyFont="1" applyFill="1">
      <alignment vertical="center"/>
    </xf>
    <xf numFmtId="0" fontId="7" fillId="3" borderId="0" xfId="0" applyFont="1" applyFill="1" applyAlignment="1">
      <alignment vertical="center" shrinkToFit="1"/>
    </xf>
    <xf numFmtId="0" fontId="8" fillId="3" borderId="0" xfId="0" applyFont="1" applyFill="1" applyAlignment="1">
      <alignment horizontal="left" vertical="center" shrinkToFit="1"/>
    </xf>
    <xf numFmtId="176" fontId="10" fillId="3" borderId="0" xfId="1" applyNumberFormat="1" applyFont="1" applyFill="1" applyAlignment="1">
      <alignment horizontal="center" vertical="center" shrinkToFit="1"/>
    </xf>
    <xf numFmtId="177" fontId="10" fillId="3" borderId="0" xfId="0" applyNumberFormat="1" applyFont="1" applyFill="1" applyAlignment="1">
      <alignment horizontal="center" vertical="center" shrinkToFit="1"/>
    </xf>
    <xf numFmtId="178" fontId="10" fillId="3" borderId="0" xfId="1" applyNumberFormat="1" applyFont="1" applyFill="1" applyAlignment="1">
      <alignment horizontal="center" vertical="center" shrinkToFit="1"/>
    </xf>
    <xf numFmtId="179" fontId="11" fillId="3" borderId="0" xfId="0" applyNumberFormat="1" applyFont="1" applyFill="1" applyAlignment="1">
      <alignment horizontal="right" vertical="center" indent="1"/>
    </xf>
    <xf numFmtId="0" fontId="8" fillId="3" borderId="0" xfId="0" applyFont="1" applyFill="1" applyAlignment="1">
      <alignment horizontal="center" vertical="center" shrinkToFit="1"/>
    </xf>
    <xf numFmtId="176" fontId="11" fillId="3" borderId="0" xfId="1" applyNumberFormat="1" applyFont="1" applyFill="1" applyAlignment="1">
      <alignment vertical="center"/>
    </xf>
    <xf numFmtId="177" fontId="12" fillId="3" borderId="0" xfId="0" applyNumberFormat="1" applyFont="1" applyFill="1" applyAlignment="1">
      <alignment horizontal="center" vertical="center"/>
    </xf>
    <xf numFmtId="180" fontId="13" fillId="3" borderId="0" xfId="0" applyNumberFormat="1" applyFont="1" applyFill="1" applyAlignment="1">
      <alignment horizontal="left" vertical="center" wrapText="1" shrinkToFit="1"/>
    </xf>
    <xf numFmtId="0" fontId="6" fillId="2" borderId="0" xfId="0" applyFont="1" applyFill="1" applyAlignment="1">
      <alignment horizontal="centerContinuous" vertical="center"/>
    </xf>
    <xf numFmtId="183" fontId="16" fillId="0" borderId="0" xfId="0" applyNumberFormat="1" applyFont="1">
      <alignment vertical="center"/>
    </xf>
    <xf numFmtId="0" fontId="2" fillId="0" borderId="0" xfId="0" applyFont="1" applyAlignment="1">
      <alignment horizontal="centerContinuous" vertical="center"/>
    </xf>
    <xf numFmtId="0" fontId="2" fillId="0" borderId="0" xfId="0" applyFont="1" applyAlignment="1">
      <alignment horizontal="right" vertical="center"/>
    </xf>
    <xf numFmtId="0" fontId="16" fillId="3" borderId="0" xfId="0" applyFont="1" applyFill="1">
      <alignment vertical="center"/>
    </xf>
    <xf numFmtId="0" fontId="7" fillId="3" borderId="0" xfId="0" applyFont="1" applyFill="1" applyAlignment="1">
      <alignment horizontal="center" vertical="center" wrapText="1" shrinkToFit="1"/>
    </xf>
    <xf numFmtId="0" fontId="16" fillId="0" borderId="0" xfId="0" applyFont="1">
      <alignment vertical="center"/>
    </xf>
    <xf numFmtId="0" fontId="16" fillId="7" borderId="53" xfId="0" applyFont="1" applyFill="1" applyBorder="1">
      <alignment vertical="center"/>
    </xf>
    <xf numFmtId="0" fontId="16" fillId="7" borderId="54" xfId="0" applyFont="1" applyFill="1" applyBorder="1">
      <alignment vertical="center"/>
    </xf>
    <xf numFmtId="0" fontId="16" fillId="7" borderId="55" xfId="0" applyFont="1" applyFill="1" applyBorder="1">
      <alignment vertical="center"/>
    </xf>
    <xf numFmtId="0" fontId="19" fillId="7" borderId="56" xfId="0" applyFont="1" applyFill="1" applyBorder="1">
      <alignment vertical="center"/>
    </xf>
    <xf numFmtId="0" fontId="16" fillId="7" borderId="0" xfId="0" applyFont="1" applyFill="1">
      <alignment vertical="center"/>
    </xf>
    <xf numFmtId="0" fontId="23" fillId="7" borderId="0" xfId="0" applyFont="1" applyFill="1">
      <alignment vertical="center"/>
    </xf>
    <xf numFmtId="0" fontId="23" fillId="7" borderId="57" xfId="0" applyFont="1" applyFill="1" applyBorder="1">
      <alignment vertical="center"/>
    </xf>
    <xf numFmtId="183" fontId="16" fillId="7" borderId="56" xfId="0" applyNumberFormat="1" applyFont="1" applyFill="1" applyBorder="1" applyAlignment="1">
      <alignment horizontal="right" vertical="center"/>
    </xf>
    <xf numFmtId="0" fontId="16" fillId="7" borderId="56" xfId="0" applyFont="1" applyFill="1" applyBorder="1">
      <alignment vertical="center"/>
    </xf>
    <xf numFmtId="0" fontId="16" fillId="7" borderId="58" xfId="0" applyFont="1" applyFill="1" applyBorder="1">
      <alignment vertical="center"/>
    </xf>
    <xf numFmtId="0" fontId="16" fillId="7" borderId="59" xfId="0" applyFont="1" applyFill="1" applyBorder="1">
      <alignment vertical="center"/>
    </xf>
    <xf numFmtId="0" fontId="16" fillId="7" borderId="60" xfId="0" applyFont="1" applyFill="1" applyBorder="1">
      <alignment vertical="center"/>
    </xf>
    <xf numFmtId="0" fontId="16" fillId="8" borderId="61" xfId="0" applyFont="1" applyFill="1" applyBorder="1">
      <alignment vertical="center"/>
    </xf>
    <xf numFmtId="0" fontId="16" fillId="8" borderId="62" xfId="0" applyFont="1" applyFill="1" applyBorder="1">
      <alignment vertical="center"/>
    </xf>
    <xf numFmtId="0" fontId="16" fillId="8" borderId="63" xfId="0" applyFont="1" applyFill="1" applyBorder="1">
      <alignment vertical="center"/>
    </xf>
    <xf numFmtId="0" fontId="16" fillId="8" borderId="66" xfId="0" applyFont="1" applyFill="1" applyBorder="1">
      <alignment vertical="center"/>
    </xf>
    <xf numFmtId="0" fontId="16" fillId="8" borderId="67" xfId="0" applyFont="1" applyFill="1" applyBorder="1">
      <alignment vertical="center"/>
    </xf>
    <xf numFmtId="0" fontId="16" fillId="8" borderId="68" xfId="0" applyFont="1" applyFill="1" applyBorder="1">
      <alignment vertical="center"/>
    </xf>
    <xf numFmtId="0" fontId="23" fillId="9" borderId="69" xfId="0" applyFont="1" applyFill="1" applyBorder="1">
      <alignment vertical="center"/>
    </xf>
    <xf numFmtId="0" fontId="23" fillId="9" borderId="70" xfId="0" applyFont="1" applyFill="1" applyBorder="1">
      <alignment vertical="center"/>
    </xf>
    <xf numFmtId="0" fontId="23" fillId="9" borderId="71" xfId="0" applyFont="1" applyFill="1" applyBorder="1">
      <alignment vertical="center"/>
    </xf>
    <xf numFmtId="0" fontId="19" fillId="9" borderId="72" xfId="0" applyFont="1" applyFill="1" applyBorder="1">
      <alignment vertical="center"/>
    </xf>
    <xf numFmtId="0" fontId="16" fillId="9" borderId="0" xfId="0" applyFont="1" applyFill="1">
      <alignment vertical="center"/>
    </xf>
    <xf numFmtId="0" fontId="23" fillId="9" borderId="0" xfId="0" applyFont="1" applyFill="1">
      <alignment vertical="center"/>
    </xf>
    <xf numFmtId="0" fontId="23" fillId="9" borderId="73" xfId="0" applyFont="1" applyFill="1" applyBorder="1">
      <alignment vertical="center"/>
    </xf>
    <xf numFmtId="183" fontId="16" fillId="9" borderId="72" xfId="0" applyNumberFormat="1" applyFont="1" applyFill="1" applyBorder="1" applyAlignment="1">
      <alignment horizontal="right" vertical="center"/>
    </xf>
    <xf numFmtId="183" fontId="16" fillId="9" borderId="74" xfId="0" applyNumberFormat="1" applyFont="1" applyFill="1" applyBorder="1" applyAlignment="1">
      <alignment horizontal="right" vertical="center"/>
    </xf>
    <xf numFmtId="0" fontId="24" fillId="0" borderId="0" xfId="0" applyFont="1">
      <alignment vertical="center"/>
    </xf>
    <xf numFmtId="0" fontId="25" fillId="3" borderId="0" xfId="0" applyFont="1" applyFill="1">
      <alignment vertical="center"/>
    </xf>
    <xf numFmtId="0" fontId="25" fillId="5" borderId="0" xfId="0" applyFont="1" applyFill="1">
      <alignment vertical="center"/>
    </xf>
    <xf numFmtId="0" fontId="25" fillId="0" borderId="0" xfId="0" applyFont="1">
      <alignment vertical="center"/>
    </xf>
    <xf numFmtId="0" fontId="16" fillId="10" borderId="45" xfId="0" applyFont="1" applyFill="1" applyBorder="1">
      <alignment vertical="center"/>
    </xf>
    <xf numFmtId="0" fontId="16" fillId="10" borderId="46" xfId="0" applyFont="1" applyFill="1" applyBorder="1">
      <alignment vertical="center"/>
    </xf>
    <xf numFmtId="0" fontId="16" fillId="10" borderId="47" xfId="0" applyFont="1" applyFill="1" applyBorder="1">
      <alignment vertical="center"/>
    </xf>
    <xf numFmtId="0" fontId="19" fillId="10" borderId="48" xfId="0" applyFont="1" applyFill="1" applyBorder="1">
      <alignment vertical="center"/>
    </xf>
    <xf numFmtId="0" fontId="16" fillId="10" borderId="0" xfId="0" applyFont="1" applyFill="1">
      <alignment vertical="center"/>
    </xf>
    <xf numFmtId="0" fontId="23" fillId="10" borderId="0" xfId="0" applyFont="1" applyFill="1">
      <alignment vertical="center"/>
    </xf>
    <xf numFmtId="0" fontId="23" fillId="10" borderId="49" xfId="0" applyFont="1" applyFill="1" applyBorder="1">
      <alignment vertical="center"/>
    </xf>
    <xf numFmtId="183" fontId="24" fillId="10" borderId="48" xfId="0" applyNumberFormat="1" applyFont="1" applyFill="1" applyBorder="1" applyAlignment="1">
      <alignment horizontal="right" vertical="center"/>
    </xf>
    <xf numFmtId="0" fontId="24" fillId="10" borderId="48" xfId="0" applyFont="1" applyFill="1" applyBorder="1">
      <alignment vertical="center"/>
    </xf>
    <xf numFmtId="0" fontId="16" fillId="10" borderId="50" xfId="0" applyFont="1" applyFill="1" applyBorder="1">
      <alignment vertical="center"/>
    </xf>
    <xf numFmtId="0" fontId="16" fillId="10" borderId="51" xfId="0" applyFont="1" applyFill="1" applyBorder="1">
      <alignment vertical="center"/>
    </xf>
    <xf numFmtId="0" fontId="16" fillId="10" borderId="52" xfId="0" applyFont="1" applyFill="1" applyBorder="1">
      <alignment vertical="center"/>
    </xf>
    <xf numFmtId="0" fontId="15" fillId="3" borderId="22" xfId="0" applyFont="1" applyFill="1" applyBorder="1" applyAlignment="1">
      <alignment horizontal="center" vertical="center"/>
    </xf>
    <xf numFmtId="0" fontId="15" fillId="3" borderId="13" xfId="0" applyFont="1" applyFill="1" applyBorder="1" applyAlignment="1">
      <alignment horizontal="centerContinuous" vertical="center"/>
    </xf>
    <xf numFmtId="0" fontId="15" fillId="3" borderId="1" xfId="0" applyFont="1" applyFill="1" applyBorder="1" applyAlignment="1">
      <alignment horizontal="centerContinuous" vertical="center"/>
    </xf>
    <xf numFmtId="0" fontId="15" fillId="3" borderId="2" xfId="0" applyFont="1" applyFill="1" applyBorder="1" applyAlignment="1">
      <alignment horizontal="centerContinuous" vertical="center"/>
    </xf>
    <xf numFmtId="0" fontId="15" fillId="3" borderId="12" xfId="0" applyFont="1" applyFill="1" applyBorder="1" applyAlignment="1">
      <alignment horizontal="center" vertical="center"/>
    </xf>
    <xf numFmtId="0" fontId="15" fillId="3" borderId="23" xfId="0" applyFont="1" applyFill="1" applyBorder="1" applyAlignment="1">
      <alignment horizontal="center" vertical="center"/>
    </xf>
    <xf numFmtId="0" fontId="15" fillId="3" borderId="8" xfId="0" applyFont="1" applyFill="1" applyBorder="1" applyAlignment="1">
      <alignment horizontal="center" vertical="center"/>
    </xf>
    <xf numFmtId="0" fontId="15" fillId="3" borderId="9" xfId="0" applyFont="1" applyFill="1" applyBorder="1" applyAlignment="1">
      <alignment horizontal="center" vertical="center"/>
    </xf>
    <xf numFmtId="0" fontId="15" fillId="3" borderId="30" xfId="0" applyFont="1" applyFill="1" applyBorder="1" applyAlignment="1">
      <alignment horizontal="center" vertical="center"/>
    </xf>
    <xf numFmtId="0" fontId="15" fillId="3" borderId="27" xfId="0" applyFont="1" applyFill="1" applyBorder="1" applyAlignment="1">
      <alignment horizontal="center" vertical="center"/>
    </xf>
    <xf numFmtId="0" fontId="26" fillId="3" borderId="16" xfId="0" applyFont="1" applyFill="1" applyBorder="1" applyAlignment="1">
      <alignment horizontal="center" vertical="center"/>
    </xf>
    <xf numFmtId="181" fontId="12" fillId="5" borderId="0" xfId="0" applyNumberFormat="1" applyFont="1" applyFill="1">
      <alignment vertical="center"/>
    </xf>
    <xf numFmtId="0" fontId="27" fillId="5" borderId="0" xfId="0" applyFont="1" applyFill="1">
      <alignment vertical="center"/>
    </xf>
    <xf numFmtId="0" fontId="27" fillId="0" borderId="0" xfId="0" applyFont="1">
      <alignment vertical="center"/>
    </xf>
    <xf numFmtId="184" fontId="15" fillId="3" borderId="12" xfId="0" applyNumberFormat="1" applyFont="1" applyFill="1" applyBorder="1" applyAlignment="1">
      <alignment horizontal="center" vertical="center" shrinkToFit="1"/>
    </xf>
    <xf numFmtId="0" fontId="15" fillId="3" borderId="28" xfId="0" applyFont="1" applyFill="1" applyBorder="1" applyAlignment="1">
      <alignment horizontal="center" vertical="center"/>
    </xf>
    <xf numFmtId="0" fontId="26" fillId="3" borderId="12" xfId="0" applyFont="1" applyFill="1" applyBorder="1" applyAlignment="1">
      <alignment horizontal="center" vertical="center"/>
    </xf>
    <xf numFmtId="0" fontId="15" fillId="3" borderId="0" xfId="0" applyFont="1" applyFill="1">
      <alignment vertical="center"/>
    </xf>
    <xf numFmtId="56" fontId="15" fillId="3" borderId="12" xfId="0" applyNumberFormat="1" applyFont="1" applyFill="1" applyBorder="1" applyAlignment="1">
      <alignment horizontal="center" vertical="center" shrinkToFit="1"/>
    </xf>
    <xf numFmtId="0" fontId="15" fillId="3" borderId="82" xfId="0" applyFont="1" applyFill="1" applyBorder="1" applyAlignment="1">
      <alignment horizontal="center" vertical="center"/>
    </xf>
    <xf numFmtId="0" fontId="15" fillId="3" borderId="20" xfId="0" applyFont="1" applyFill="1" applyBorder="1" applyAlignment="1">
      <alignment horizontal="center" vertical="center" wrapText="1"/>
    </xf>
    <xf numFmtId="0" fontId="15" fillId="3" borderId="42" xfId="0" applyFont="1" applyFill="1" applyBorder="1" applyAlignment="1">
      <alignment horizontal="center" vertical="center"/>
    </xf>
    <xf numFmtId="0" fontId="15" fillId="3" borderId="21" xfId="0" applyFont="1" applyFill="1" applyBorder="1" applyAlignment="1">
      <alignment horizontal="center" vertical="center" wrapText="1"/>
    </xf>
    <xf numFmtId="0" fontId="16" fillId="10" borderId="53" xfId="0" applyFont="1" applyFill="1" applyBorder="1">
      <alignment vertical="center"/>
    </xf>
    <xf numFmtId="0" fontId="16" fillId="10" borderId="54" xfId="0" applyFont="1" applyFill="1" applyBorder="1">
      <alignment vertical="center"/>
    </xf>
    <xf numFmtId="0" fontId="16" fillId="10" borderId="55" xfId="0" applyFont="1" applyFill="1" applyBorder="1">
      <alignment vertical="center"/>
    </xf>
    <xf numFmtId="0" fontId="19" fillId="10" borderId="56" xfId="0" applyFont="1" applyFill="1" applyBorder="1">
      <alignment vertical="center"/>
    </xf>
    <xf numFmtId="0" fontId="0" fillId="10" borderId="0" xfId="0" applyFill="1">
      <alignment vertical="center"/>
    </xf>
    <xf numFmtId="0" fontId="0" fillId="10" borderId="57" xfId="0" applyFill="1" applyBorder="1">
      <alignment vertical="center"/>
    </xf>
    <xf numFmtId="0" fontId="16" fillId="10" borderId="58" xfId="0" applyFont="1" applyFill="1" applyBorder="1">
      <alignment vertical="center"/>
    </xf>
    <xf numFmtId="0" fontId="16" fillId="10" borderId="59" xfId="0" applyFont="1" applyFill="1" applyBorder="1">
      <alignment vertical="center"/>
    </xf>
    <xf numFmtId="0" fontId="16" fillId="10" borderId="60" xfId="0" applyFont="1" applyFill="1" applyBorder="1">
      <alignment vertical="center"/>
    </xf>
    <xf numFmtId="0" fontId="2" fillId="3" borderId="22"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27" xfId="0" applyFont="1" applyFill="1" applyBorder="1" applyAlignment="1">
      <alignment horizontal="center" vertical="center"/>
    </xf>
    <xf numFmtId="0" fontId="31" fillId="3" borderId="16" xfId="0" applyFont="1" applyFill="1" applyBorder="1" applyAlignment="1">
      <alignment horizontal="center" vertical="center"/>
    </xf>
    <xf numFmtId="181" fontId="31" fillId="3" borderId="3" xfId="0" applyNumberFormat="1" applyFont="1" applyFill="1" applyBorder="1">
      <alignment vertical="center"/>
    </xf>
    <xf numFmtId="181" fontId="31" fillId="3" borderId="4" xfId="0" applyNumberFormat="1" applyFont="1" applyFill="1" applyBorder="1">
      <alignment vertical="center"/>
    </xf>
    <xf numFmtId="181" fontId="11" fillId="5" borderId="0" xfId="0" applyNumberFormat="1" applyFont="1" applyFill="1">
      <alignment vertical="center"/>
    </xf>
    <xf numFmtId="0" fontId="4" fillId="0" borderId="0" xfId="0" applyFont="1">
      <alignment vertical="center"/>
    </xf>
    <xf numFmtId="184" fontId="2" fillId="3" borderId="12" xfId="0" applyNumberFormat="1" applyFont="1" applyFill="1" applyBorder="1" applyAlignment="1">
      <alignment horizontal="center" vertical="center" shrinkToFit="1"/>
    </xf>
    <xf numFmtId="0" fontId="2" fillId="3" borderId="28" xfId="0" applyFont="1" applyFill="1" applyBorder="1" applyAlignment="1">
      <alignment horizontal="center" vertical="center"/>
    </xf>
    <xf numFmtId="0" fontId="31" fillId="3" borderId="12" xfId="0" applyFont="1" applyFill="1" applyBorder="1" applyAlignment="1">
      <alignment horizontal="center" vertical="center"/>
    </xf>
    <xf numFmtId="181" fontId="31" fillId="3" borderId="6" xfId="0" applyNumberFormat="1" applyFont="1" applyFill="1" applyBorder="1">
      <alignment vertical="center"/>
    </xf>
    <xf numFmtId="181" fontId="31" fillId="3" borderId="7" xfId="0" applyNumberFormat="1" applyFont="1" applyFill="1" applyBorder="1">
      <alignment vertical="center"/>
    </xf>
    <xf numFmtId="181" fontId="31" fillId="3" borderId="14" xfId="0" applyNumberFormat="1" applyFont="1" applyFill="1" applyBorder="1">
      <alignment vertical="center"/>
    </xf>
    <xf numFmtId="181" fontId="31" fillId="3" borderId="15" xfId="0" applyNumberFormat="1" applyFont="1" applyFill="1" applyBorder="1">
      <alignment vertical="center"/>
    </xf>
    <xf numFmtId="0" fontId="9" fillId="0" borderId="0" xfId="2">
      <alignment vertical="center"/>
    </xf>
    <xf numFmtId="0" fontId="9" fillId="3" borderId="0" xfId="2" applyFill="1">
      <alignment vertical="center"/>
    </xf>
    <xf numFmtId="0" fontId="9" fillId="3" borderId="0" xfId="2" applyFill="1" applyAlignment="1">
      <alignment horizontal="center" vertical="center"/>
    </xf>
    <xf numFmtId="0" fontId="8" fillId="3" borderId="0" xfId="2" applyFont="1" applyFill="1" applyAlignment="1">
      <alignment vertical="center" wrapText="1"/>
    </xf>
    <xf numFmtId="177" fontId="32" fillId="3" borderId="0" xfId="2" applyNumberFormat="1" applyFont="1" applyFill="1">
      <alignment vertical="center"/>
    </xf>
    <xf numFmtId="180" fontId="9" fillId="3" borderId="0" xfId="2" applyNumberFormat="1" applyFill="1">
      <alignment vertical="center"/>
    </xf>
    <xf numFmtId="0" fontId="32" fillId="3" borderId="0" xfId="2" applyFont="1" applyFill="1" applyAlignment="1">
      <alignment horizontal="center" vertical="center"/>
    </xf>
    <xf numFmtId="0" fontId="9" fillId="11" borderId="0" xfId="2" applyFill="1">
      <alignment vertical="center"/>
    </xf>
    <xf numFmtId="0" fontId="9" fillId="3" borderId="88" xfId="2" applyFill="1" applyBorder="1">
      <alignment vertical="center"/>
    </xf>
    <xf numFmtId="0" fontId="34" fillId="11" borderId="0" xfId="2" applyFont="1" applyFill="1" applyAlignment="1">
      <alignment horizontal="left" vertical="top"/>
    </xf>
    <xf numFmtId="0" fontId="9" fillId="3" borderId="18" xfId="2" applyFill="1" applyBorder="1">
      <alignment vertical="center"/>
    </xf>
    <xf numFmtId="0" fontId="9" fillId="0" borderId="18" xfId="2" applyBorder="1">
      <alignment vertical="center"/>
    </xf>
    <xf numFmtId="180" fontId="9" fillId="3" borderId="31" xfId="2" applyNumberFormat="1" applyFill="1" applyBorder="1" applyAlignment="1">
      <alignment horizontal="center" vertical="center" shrinkToFit="1"/>
    </xf>
    <xf numFmtId="180" fontId="7" fillId="3" borderId="84" xfId="2" applyNumberFormat="1" applyFont="1" applyFill="1" applyBorder="1" applyAlignment="1">
      <alignment horizontal="center" vertical="center"/>
    </xf>
    <xf numFmtId="0" fontId="9" fillId="3" borderId="84" xfId="2" applyFill="1" applyBorder="1" applyAlignment="1">
      <alignment horizontal="center" vertical="center" shrinkToFit="1"/>
    </xf>
    <xf numFmtId="182" fontId="37" fillId="12" borderId="84" xfId="2" applyNumberFormat="1" applyFont="1" applyFill="1" applyBorder="1" applyAlignment="1" applyProtection="1">
      <alignment vertical="center" shrinkToFit="1"/>
      <protection locked="0"/>
    </xf>
    <xf numFmtId="0" fontId="38" fillId="3" borderId="84" xfId="2" applyFont="1" applyFill="1" applyBorder="1" applyAlignment="1">
      <alignment vertical="center" wrapText="1"/>
    </xf>
    <xf numFmtId="180" fontId="9" fillId="13" borderId="32" xfId="2" applyNumberFormat="1" applyFill="1" applyBorder="1" applyAlignment="1">
      <alignment horizontal="center" vertical="center"/>
    </xf>
    <xf numFmtId="0" fontId="38" fillId="3" borderId="32" xfId="2" applyFont="1" applyFill="1" applyBorder="1" applyAlignment="1">
      <alignment vertical="center" wrapText="1"/>
    </xf>
    <xf numFmtId="182" fontId="37" fillId="12" borderId="84" xfId="2" applyNumberFormat="1" applyFont="1" applyFill="1" applyBorder="1" applyAlignment="1" applyProtection="1">
      <alignment horizontal="center" vertical="center" shrinkToFit="1"/>
      <protection locked="0"/>
    </xf>
    <xf numFmtId="0" fontId="9" fillId="3" borderId="88" xfId="2" applyFill="1" applyBorder="1" applyAlignment="1">
      <alignment horizontal="center" vertical="center"/>
    </xf>
    <xf numFmtId="0" fontId="39" fillId="11" borderId="0" xfId="2" applyFont="1" applyFill="1">
      <alignment vertical="center"/>
    </xf>
    <xf numFmtId="0" fontId="38" fillId="3" borderId="31" xfId="2" applyFont="1" applyFill="1" applyBorder="1" applyAlignment="1">
      <alignment vertical="center" wrapText="1"/>
    </xf>
    <xf numFmtId="180" fontId="9" fillId="13" borderId="84" xfId="2" applyNumberFormat="1" applyFill="1" applyBorder="1" applyAlignment="1">
      <alignment horizontal="center" vertical="center"/>
    </xf>
    <xf numFmtId="180" fontId="9" fillId="13" borderId="31" xfId="2" applyNumberFormat="1" applyFill="1" applyBorder="1" applyAlignment="1">
      <alignment horizontal="center" vertical="center"/>
    </xf>
    <xf numFmtId="180" fontId="9" fillId="3" borderId="37" xfId="2" applyNumberFormat="1" applyFill="1" applyBorder="1">
      <alignment vertical="center"/>
    </xf>
    <xf numFmtId="179" fontId="11" fillId="11" borderId="0" xfId="2" applyNumberFormat="1" applyFont="1" applyFill="1" applyAlignment="1">
      <alignment horizontal="right" vertical="center"/>
    </xf>
    <xf numFmtId="0" fontId="9" fillId="3" borderId="37" xfId="2" applyFill="1" applyBorder="1">
      <alignment vertical="center"/>
    </xf>
    <xf numFmtId="180" fontId="7" fillId="3" borderId="37" xfId="2" applyNumberFormat="1" applyFont="1" applyFill="1" applyBorder="1" applyAlignment="1">
      <alignment horizontal="center" vertical="center"/>
    </xf>
    <xf numFmtId="180" fontId="9" fillId="3" borderId="37" xfId="2" applyNumberFormat="1" applyFill="1" applyBorder="1" applyAlignment="1">
      <alignment horizontal="center" vertical="center"/>
    </xf>
    <xf numFmtId="0" fontId="40" fillId="11" borderId="0" xfId="2" applyFont="1" applyFill="1" applyAlignment="1">
      <alignment horizontal="center" vertical="center"/>
    </xf>
    <xf numFmtId="0" fontId="40" fillId="11" borderId="0" xfId="2" applyFont="1" applyFill="1" applyAlignment="1">
      <alignment horizontal="center" vertical="center" wrapText="1"/>
    </xf>
    <xf numFmtId="180" fontId="9" fillId="3" borderId="103" xfId="2" applyNumberFormat="1" applyFill="1" applyBorder="1">
      <alignment vertical="center"/>
    </xf>
    <xf numFmtId="182" fontId="33" fillId="3" borderId="0" xfId="2" applyNumberFormat="1" applyFont="1" applyFill="1" applyAlignment="1">
      <alignment horizontal="center" vertical="center"/>
    </xf>
    <xf numFmtId="177" fontId="37" fillId="3" borderId="0" xfId="2" applyNumberFormat="1" applyFont="1" applyFill="1" applyAlignment="1">
      <alignment vertical="center" shrinkToFit="1"/>
    </xf>
    <xf numFmtId="0" fontId="40" fillId="14" borderId="0" xfId="2" applyFont="1" applyFill="1" applyAlignment="1">
      <alignment horizontal="center" vertical="center"/>
    </xf>
    <xf numFmtId="0" fontId="8" fillId="14" borderId="0" xfId="2" applyFont="1" applyFill="1" applyAlignment="1">
      <alignment horizontal="center" vertical="center" wrapText="1"/>
    </xf>
    <xf numFmtId="0" fontId="32" fillId="11" borderId="0" xfId="2" applyFont="1" applyFill="1" applyAlignment="1">
      <alignment horizontal="center" vertical="center"/>
    </xf>
    <xf numFmtId="0" fontId="9" fillId="14" borderId="0" xfId="2" applyFill="1">
      <alignment vertical="center"/>
    </xf>
    <xf numFmtId="177" fontId="32" fillId="11" borderId="0" xfId="2" applyNumberFormat="1" applyFont="1" applyFill="1" applyAlignment="1">
      <alignment horizontal="center" vertical="center"/>
    </xf>
    <xf numFmtId="180" fontId="40" fillId="11" borderId="0" xfId="2" applyNumberFormat="1" applyFont="1" applyFill="1" applyAlignment="1">
      <alignment horizontal="center" vertical="center"/>
    </xf>
    <xf numFmtId="180" fontId="9" fillId="0" borderId="0" xfId="2" applyNumberFormat="1">
      <alignment vertical="center"/>
    </xf>
    <xf numFmtId="0" fontId="32" fillId="0" borderId="0" xfId="2" applyFont="1" applyAlignment="1">
      <alignment horizontal="center" vertical="center"/>
    </xf>
    <xf numFmtId="177" fontId="32" fillId="0" borderId="0" xfId="2" applyNumberFormat="1" applyFont="1">
      <alignment vertical="center"/>
    </xf>
    <xf numFmtId="0" fontId="34" fillId="15" borderId="0" xfId="2" applyFont="1" applyFill="1" applyAlignment="1">
      <alignment horizontal="left" vertical="center"/>
    </xf>
    <xf numFmtId="0" fontId="9" fillId="15" borderId="0" xfId="2" applyFill="1">
      <alignment vertical="center"/>
    </xf>
    <xf numFmtId="182" fontId="9" fillId="0" borderId="0" xfId="2" applyNumberFormat="1">
      <alignment vertical="center"/>
    </xf>
    <xf numFmtId="182" fontId="9" fillId="0" borderId="0" xfId="2" applyNumberFormat="1" applyAlignment="1">
      <alignment horizontal="center" vertical="center"/>
    </xf>
    <xf numFmtId="0" fontId="41" fillId="3" borderId="0" xfId="2" applyFont="1" applyFill="1" applyAlignment="1">
      <alignment horizontal="center" vertical="center"/>
    </xf>
    <xf numFmtId="180" fontId="9" fillId="0" borderId="0" xfId="2" applyNumberFormat="1" applyAlignment="1">
      <alignment horizontal="center" vertical="center"/>
    </xf>
    <xf numFmtId="0" fontId="9" fillId="0" borderId="0" xfId="2" applyAlignment="1">
      <alignment horizontal="center" vertical="center"/>
    </xf>
    <xf numFmtId="180" fontId="9" fillId="15" borderId="0" xfId="2" applyNumberFormat="1" applyFill="1" applyAlignment="1">
      <alignment horizontal="center" vertical="center"/>
    </xf>
    <xf numFmtId="180" fontId="9" fillId="15" borderId="0" xfId="2" applyNumberFormat="1" applyFill="1" applyAlignment="1">
      <alignment horizontal="right" vertical="center"/>
    </xf>
    <xf numFmtId="0" fontId="38" fillId="3" borderId="0" xfId="2" applyFont="1" applyFill="1">
      <alignment vertical="center"/>
    </xf>
    <xf numFmtId="180" fontId="9" fillId="0" borderId="84" xfId="2" applyNumberFormat="1" applyBorder="1" applyAlignment="1">
      <alignment horizontal="center" vertical="center"/>
    </xf>
    <xf numFmtId="182" fontId="7" fillId="0" borderId="0" xfId="2" applyNumberFormat="1" applyFont="1">
      <alignment vertical="center"/>
    </xf>
    <xf numFmtId="182" fontId="38" fillId="0" borderId="0" xfId="2" applyNumberFormat="1" applyFont="1">
      <alignment vertical="center"/>
    </xf>
    <xf numFmtId="180" fontId="7" fillId="0" borderId="0" xfId="2" applyNumberFormat="1" applyFont="1">
      <alignment vertical="center"/>
    </xf>
    <xf numFmtId="181" fontId="9" fillId="0" borderId="29" xfId="2" applyNumberFormat="1" applyBorder="1">
      <alignment vertical="center"/>
    </xf>
    <xf numFmtId="181" fontId="9" fillId="16" borderId="84" xfId="2" applyNumberFormat="1" applyFill="1" applyBorder="1">
      <alignment vertical="center"/>
    </xf>
    <xf numFmtId="181" fontId="43" fillId="17" borderId="84" xfId="2" applyNumberFormat="1" applyFont="1" applyFill="1" applyBorder="1">
      <alignment vertical="center"/>
    </xf>
    <xf numFmtId="49" fontId="9" fillId="0" borderId="0" xfId="2" applyNumberFormat="1" applyAlignment="1">
      <alignment horizontal="center" vertical="center" wrapText="1"/>
    </xf>
    <xf numFmtId="181" fontId="43" fillId="3" borderId="0" xfId="2" applyNumberFormat="1" applyFont="1" applyFill="1">
      <alignment vertical="center"/>
    </xf>
    <xf numFmtId="182" fontId="9" fillId="3" borderId="0" xfId="2" applyNumberFormat="1" applyFill="1">
      <alignment vertical="center"/>
    </xf>
    <xf numFmtId="182" fontId="42" fillId="3" borderId="86" xfId="2" applyNumberFormat="1" applyFont="1" applyFill="1" applyBorder="1" applyAlignment="1">
      <alignment vertical="center" wrapText="1"/>
    </xf>
    <xf numFmtId="0" fontId="9" fillId="11" borderId="0" xfId="2" applyFill="1" applyAlignment="1"/>
    <xf numFmtId="0" fontId="9" fillId="14" borderId="0" xfId="2" applyFill="1" applyAlignment="1"/>
    <xf numFmtId="182" fontId="9" fillId="3" borderId="0" xfId="2" applyNumberFormat="1" applyFill="1" applyAlignment="1"/>
    <xf numFmtId="0" fontId="9" fillId="3" borderId="0" xfId="2" applyFill="1" applyAlignment="1"/>
    <xf numFmtId="182" fontId="9" fillId="11" borderId="0" xfId="2" applyNumberFormat="1" applyFill="1">
      <alignment vertical="center"/>
    </xf>
    <xf numFmtId="182" fontId="9" fillId="14" borderId="0" xfId="2" applyNumberFormat="1" applyFill="1">
      <alignment vertical="center"/>
    </xf>
    <xf numFmtId="182" fontId="9" fillId="3" borderId="0" xfId="2" applyNumberFormat="1" applyFill="1" applyAlignment="1">
      <alignment horizontal="center" vertical="center"/>
    </xf>
    <xf numFmtId="180" fontId="9" fillId="3" borderId="0" xfId="2" applyNumberFormat="1" applyFill="1" applyAlignment="1">
      <alignment horizontal="center" vertical="center"/>
    </xf>
    <xf numFmtId="0" fontId="9" fillId="3" borderId="0" xfId="2" applyFill="1" applyAlignment="1">
      <alignment horizontal="left" vertical="center"/>
    </xf>
    <xf numFmtId="0" fontId="44" fillId="3" borderId="0" xfId="2" applyFont="1" applyFill="1" applyAlignment="1">
      <alignment horizontal="right" vertical="center"/>
    </xf>
    <xf numFmtId="180" fontId="9" fillId="3" borderId="84" xfId="2" applyNumberFormat="1" applyFill="1" applyBorder="1" applyAlignment="1">
      <alignment horizontal="center" vertical="center"/>
    </xf>
    <xf numFmtId="180" fontId="9" fillId="14" borderId="0" xfId="2" applyNumberFormat="1" applyFill="1">
      <alignment vertical="center"/>
    </xf>
    <xf numFmtId="182" fontId="7" fillId="3" borderId="0" xfId="2" applyNumberFormat="1" applyFont="1" applyFill="1">
      <alignment vertical="center"/>
    </xf>
    <xf numFmtId="182" fontId="9" fillId="16" borderId="84" xfId="2" applyNumberFormat="1" applyFill="1" applyBorder="1" applyAlignment="1">
      <alignment horizontal="center" vertical="center"/>
    </xf>
    <xf numFmtId="181" fontId="9" fillId="16" borderId="84" xfId="2" applyNumberFormat="1" applyFill="1" applyBorder="1" applyAlignment="1">
      <alignment horizontal="center" vertical="center"/>
    </xf>
    <xf numFmtId="49" fontId="9" fillId="3" borderId="0" xfId="2" applyNumberFormat="1" applyFill="1" applyAlignment="1">
      <alignment horizontal="center" vertical="center" wrapText="1"/>
    </xf>
    <xf numFmtId="0" fontId="46" fillId="5" borderId="0" xfId="0" applyFont="1" applyFill="1">
      <alignment vertical="center"/>
    </xf>
    <xf numFmtId="0" fontId="30" fillId="3" borderId="0" xfId="0" applyFont="1" applyFill="1">
      <alignment vertical="center"/>
    </xf>
    <xf numFmtId="0" fontId="47" fillId="3" borderId="0" xfId="0" applyFont="1" applyFill="1" applyAlignment="1">
      <alignment horizontal="center" vertical="center"/>
    </xf>
    <xf numFmtId="0" fontId="6" fillId="2" borderId="0" xfId="0" applyFont="1" applyFill="1" applyAlignment="1">
      <alignment horizontal="centerContinuous"/>
    </xf>
    <xf numFmtId="0" fontId="6" fillId="2" borderId="0" xfId="0" applyFont="1" applyFill="1" applyAlignment="1">
      <alignment horizontal="centerContinuous" vertical="top"/>
    </xf>
    <xf numFmtId="0" fontId="15" fillId="3" borderId="16" xfId="0" applyFont="1" applyFill="1" applyBorder="1" applyAlignment="1">
      <alignment horizontal="center" vertical="center"/>
    </xf>
    <xf numFmtId="0" fontId="15" fillId="3" borderId="22" xfId="0" applyFont="1" applyFill="1" applyBorder="1" applyAlignment="1">
      <alignment horizontal="center" vertical="center" wrapText="1"/>
    </xf>
    <xf numFmtId="0" fontId="43" fillId="14" borderId="0" xfId="2" applyFont="1" applyFill="1">
      <alignment vertical="center"/>
    </xf>
    <xf numFmtId="0" fontId="43" fillId="0" borderId="0" xfId="2" applyFont="1">
      <alignment vertical="center"/>
    </xf>
    <xf numFmtId="0" fontId="9" fillId="19" borderId="0" xfId="2" applyFill="1">
      <alignment vertical="center"/>
    </xf>
    <xf numFmtId="0" fontId="41" fillId="21" borderId="0" xfId="2" applyFont="1" applyFill="1" applyAlignment="1">
      <alignment vertical="center" wrapText="1"/>
    </xf>
    <xf numFmtId="0" fontId="34" fillId="21" borderId="0" xfId="2" applyFont="1" applyFill="1">
      <alignment vertical="center"/>
    </xf>
    <xf numFmtId="0" fontId="51" fillId="3" borderId="0" xfId="2" applyFont="1" applyFill="1" applyAlignment="1" applyProtection="1">
      <alignment vertical="top" wrapText="1"/>
      <protection locked="0"/>
    </xf>
    <xf numFmtId="0" fontId="34" fillId="3" borderId="0" xfId="2" applyFont="1" applyFill="1" applyAlignment="1" applyProtection="1">
      <alignment vertical="top"/>
      <protection locked="0"/>
    </xf>
    <xf numFmtId="0" fontId="34" fillId="3" borderId="0" xfId="2" applyFont="1" applyFill="1" applyAlignment="1">
      <alignment horizontal="left" vertical="top"/>
    </xf>
    <xf numFmtId="0" fontId="34" fillId="15" borderId="0" xfId="2" applyFont="1" applyFill="1" applyAlignment="1">
      <alignment horizontal="left" vertical="top"/>
    </xf>
    <xf numFmtId="180" fontId="9" fillId="15" borderId="0" xfId="2" applyNumberFormat="1" applyFill="1">
      <alignment vertical="center"/>
    </xf>
    <xf numFmtId="180" fontId="43" fillId="15" borderId="0" xfId="2" applyNumberFormat="1" applyFont="1" applyFill="1">
      <alignment vertical="center"/>
    </xf>
    <xf numFmtId="0" fontId="40" fillId="15" borderId="0" xfId="2" applyFont="1" applyFill="1" applyAlignment="1">
      <alignment horizontal="center" vertical="center"/>
    </xf>
    <xf numFmtId="180" fontId="52" fillId="20" borderId="108" xfId="2" applyNumberFormat="1" applyFont="1" applyFill="1" applyBorder="1" applyAlignment="1">
      <alignment horizontal="center" vertical="center"/>
    </xf>
    <xf numFmtId="180" fontId="52" fillId="20" borderId="114" xfId="2" applyNumberFormat="1" applyFont="1" applyFill="1" applyBorder="1" applyAlignment="1">
      <alignment horizontal="center" vertical="center" wrapText="1"/>
    </xf>
    <xf numFmtId="180" fontId="28" fillId="20" borderId="108" xfId="2" applyNumberFormat="1" applyFont="1" applyFill="1" applyBorder="1" applyAlignment="1">
      <alignment horizontal="center" vertical="center" wrapText="1"/>
    </xf>
    <xf numFmtId="180" fontId="28" fillId="20" borderId="99" xfId="2" applyNumberFormat="1" applyFont="1" applyFill="1" applyBorder="1" applyAlignment="1">
      <alignment horizontal="center" vertical="center" wrapText="1"/>
    </xf>
    <xf numFmtId="0" fontId="40" fillId="15" borderId="0" xfId="2" applyFont="1" applyFill="1" applyAlignment="1">
      <alignment horizontal="center" vertical="center" wrapText="1"/>
    </xf>
    <xf numFmtId="0" fontId="40" fillId="3" borderId="0" xfId="2" applyFont="1" applyFill="1" applyAlignment="1">
      <alignment horizontal="center" vertical="center"/>
    </xf>
    <xf numFmtId="180" fontId="53" fillId="22" borderId="109" xfId="2" applyNumberFormat="1" applyFont="1" applyFill="1" applyBorder="1" applyAlignment="1">
      <alignment horizontal="left" vertical="center" shrinkToFit="1"/>
    </xf>
    <xf numFmtId="177" fontId="54" fillId="6" borderId="84" xfId="2" applyNumberFormat="1" applyFont="1" applyFill="1" applyBorder="1" applyAlignment="1">
      <alignment horizontal="center" vertical="center"/>
    </xf>
    <xf numFmtId="179" fontId="11" fillId="15" borderId="0" xfId="2" applyNumberFormat="1" applyFont="1" applyFill="1" applyAlignment="1">
      <alignment horizontal="right" vertical="center"/>
    </xf>
    <xf numFmtId="0" fontId="40" fillId="3" borderId="0" xfId="2" applyFont="1" applyFill="1" applyAlignment="1">
      <alignment horizontal="center" vertical="center" wrapText="1"/>
    </xf>
    <xf numFmtId="179" fontId="11" fillId="3" borderId="0" xfId="2" applyNumberFormat="1" applyFont="1" applyFill="1" applyAlignment="1">
      <alignment horizontal="right" vertical="center"/>
    </xf>
    <xf numFmtId="177" fontId="54" fillId="6" borderId="112" xfId="2" applyNumberFormat="1" applyFont="1" applyFill="1" applyBorder="1" applyAlignment="1">
      <alignment horizontal="center" vertical="center"/>
    </xf>
    <xf numFmtId="180" fontId="43" fillId="3" borderId="0" xfId="2" applyNumberFormat="1" applyFont="1" applyFill="1" applyAlignment="1">
      <alignment horizontal="center" vertical="center"/>
    </xf>
    <xf numFmtId="180" fontId="43" fillId="3" borderId="0" xfId="2" applyNumberFormat="1" applyFont="1" applyFill="1">
      <alignment vertical="center"/>
    </xf>
    <xf numFmtId="0" fontId="32" fillId="3" borderId="0" xfId="2" applyFont="1" applyFill="1" applyAlignment="1">
      <alignment horizontal="center" vertical="center" shrinkToFit="1"/>
    </xf>
    <xf numFmtId="0" fontId="32" fillId="3" borderId="0" xfId="2" applyFont="1" applyFill="1" applyAlignment="1">
      <alignment vertical="center" shrinkToFit="1"/>
    </xf>
    <xf numFmtId="0" fontId="32" fillId="0" borderId="0" xfId="2" applyFont="1" applyAlignment="1">
      <alignment horizontal="center" vertical="center" shrinkToFit="1"/>
    </xf>
    <xf numFmtId="0" fontId="9" fillId="14" borderId="0" xfId="2" applyFill="1" applyAlignment="1">
      <alignment horizontal="center" vertical="center"/>
    </xf>
    <xf numFmtId="0" fontId="32" fillId="14" borderId="0" xfId="2" applyFont="1" applyFill="1" applyAlignment="1">
      <alignment horizontal="center" vertical="center" shrinkToFit="1"/>
    </xf>
    <xf numFmtId="182" fontId="31" fillId="7" borderId="22" xfId="0" applyNumberFormat="1" applyFont="1" applyFill="1" applyBorder="1">
      <alignment vertical="center"/>
    </xf>
    <xf numFmtId="0" fontId="24" fillId="3" borderId="0" xfId="0" applyFont="1" applyFill="1">
      <alignment vertical="center"/>
    </xf>
    <xf numFmtId="182" fontId="38" fillId="3" borderId="0" xfId="2" applyNumberFormat="1" applyFont="1" applyFill="1">
      <alignment vertical="center"/>
    </xf>
    <xf numFmtId="180" fontId="7" fillId="3" borderId="0" xfId="2" applyNumberFormat="1" applyFont="1" applyFill="1">
      <alignment vertical="center"/>
    </xf>
    <xf numFmtId="0" fontId="42" fillId="21" borderId="0" xfId="2" applyFont="1" applyFill="1" applyAlignment="1">
      <alignment horizontal="center" vertical="center"/>
    </xf>
    <xf numFmtId="0" fontId="42" fillId="21" borderId="0" xfId="2" applyFont="1" applyFill="1">
      <alignment vertical="center"/>
    </xf>
    <xf numFmtId="179" fontId="57" fillId="21" borderId="0" xfId="2" applyNumberFormat="1" applyFont="1" applyFill="1" applyAlignment="1">
      <alignment horizontal="right" vertical="center"/>
    </xf>
    <xf numFmtId="179" fontId="57" fillId="21" borderId="0" xfId="2" applyNumberFormat="1" applyFont="1" applyFill="1">
      <alignment vertical="center"/>
    </xf>
    <xf numFmtId="180" fontId="53" fillId="22" borderId="111" xfId="2" applyNumberFormat="1" applyFont="1" applyFill="1" applyBorder="1" applyAlignment="1">
      <alignment horizontal="left" vertical="center" shrinkToFit="1"/>
    </xf>
    <xf numFmtId="180" fontId="52" fillId="3" borderId="0" xfId="2" applyNumberFormat="1" applyFont="1" applyFill="1" applyAlignment="1">
      <alignment horizontal="center" vertical="center"/>
    </xf>
    <xf numFmtId="180" fontId="52" fillId="3" borderId="0" xfId="2" applyNumberFormat="1" applyFont="1" applyFill="1" applyAlignment="1">
      <alignment horizontal="center" vertical="center" wrapText="1"/>
    </xf>
    <xf numFmtId="180" fontId="28" fillId="3" borderId="0" xfId="2" applyNumberFormat="1" applyFont="1" applyFill="1" applyAlignment="1">
      <alignment horizontal="center" vertical="center" wrapText="1"/>
    </xf>
    <xf numFmtId="180" fontId="53" fillId="3" borderId="0" xfId="2" applyNumberFormat="1" applyFont="1" applyFill="1" applyAlignment="1">
      <alignment horizontal="left" vertical="center" shrinkToFit="1"/>
    </xf>
    <xf numFmtId="177" fontId="54" fillId="3" borderId="0" xfId="2" applyNumberFormat="1" applyFont="1" applyFill="1" applyAlignment="1">
      <alignment horizontal="center" vertical="center"/>
    </xf>
    <xf numFmtId="179" fontId="54" fillId="3" borderId="0" xfId="2" applyNumberFormat="1" applyFont="1" applyFill="1" applyAlignment="1">
      <alignment horizontal="center" vertical="center"/>
    </xf>
    <xf numFmtId="187" fontId="55" fillId="3" borderId="0" xfId="1" applyNumberFormat="1" applyFont="1" applyFill="1" applyAlignment="1">
      <alignment horizontal="center" vertical="center"/>
    </xf>
    <xf numFmtId="178" fontId="55" fillId="3" borderId="0" xfId="1" applyNumberFormat="1" applyFont="1" applyFill="1" applyAlignment="1">
      <alignment horizontal="center" vertical="center"/>
    </xf>
    <xf numFmtId="0" fontId="56" fillId="3" borderId="0" xfId="2" applyFont="1" applyFill="1" applyAlignment="1">
      <alignment vertical="center" wrapText="1"/>
    </xf>
    <xf numFmtId="0" fontId="58" fillId="3" borderId="0" xfId="1" applyFont="1" applyFill="1" applyAlignment="1">
      <alignment horizontal="left" vertical="center"/>
    </xf>
    <xf numFmtId="179" fontId="60" fillId="11" borderId="0" xfId="2" applyNumberFormat="1" applyFont="1" applyFill="1" applyAlignment="1">
      <alignment horizontal="right" vertical="center" shrinkToFit="1"/>
    </xf>
    <xf numFmtId="0" fontId="32" fillId="11" borderId="0" xfId="2" applyFont="1" applyFill="1" applyAlignment="1">
      <alignment horizontal="center" vertical="center" shrinkToFit="1"/>
    </xf>
    <xf numFmtId="180" fontId="32" fillId="11" borderId="0" xfId="2" applyNumberFormat="1" applyFont="1" applyFill="1" applyAlignment="1">
      <alignment horizontal="center" vertical="center" shrinkToFit="1"/>
    </xf>
    <xf numFmtId="188" fontId="0" fillId="5" borderId="0" xfId="0" applyNumberFormat="1" applyFill="1">
      <alignment vertical="center"/>
    </xf>
    <xf numFmtId="0" fontId="33" fillId="3" borderId="0" xfId="2" applyFont="1" applyFill="1">
      <alignment vertical="center"/>
    </xf>
    <xf numFmtId="0" fontId="9" fillId="0" borderId="0" xfId="2" applyAlignment="1">
      <alignment vertical="center" wrapText="1"/>
    </xf>
    <xf numFmtId="14" fontId="9" fillId="3" borderId="88" xfId="2" applyNumberFormat="1" applyFill="1" applyBorder="1">
      <alignment vertical="center"/>
    </xf>
    <xf numFmtId="14" fontId="9" fillId="3" borderId="0" xfId="2" applyNumberFormat="1" applyFill="1">
      <alignment vertical="center"/>
    </xf>
    <xf numFmtId="0" fontId="9" fillId="0" borderId="89" xfId="2" applyBorder="1">
      <alignment vertical="center"/>
    </xf>
    <xf numFmtId="0" fontId="16" fillId="9" borderId="73" xfId="0" applyFont="1" applyFill="1" applyBorder="1">
      <alignment vertical="center"/>
    </xf>
    <xf numFmtId="0" fontId="5" fillId="2" borderId="0" xfId="0" applyFont="1" applyFill="1">
      <alignment vertical="center"/>
    </xf>
    <xf numFmtId="0" fontId="35" fillId="3" borderId="0" xfId="2" applyFont="1" applyFill="1">
      <alignment vertical="center"/>
    </xf>
    <xf numFmtId="0" fontId="8" fillId="3" borderId="0" xfId="2" applyFont="1" applyFill="1">
      <alignment vertical="center"/>
    </xf>
    <xf numFmtId="183" fontId="3" fillId="0" borderId="0" xfId="0" applyNumberFormat="1" applyFont="1">
      <alignment vertical="center"/>
    </xf>
    <xf numFmtId="0" fontId="3" fillId="0" borderId="0" xfId="0" applyFont="1">
      <alignment vertical="center"/>
    </xf>
    <xf numFmtId="181" fontId="31" fillId="7" borderId="13" xfId="0" applyNumberFormat="1" applyFont="1" applyFill="1" applyBorder="1">
      <alignment vertical="center"/>
    </xf>
    <xf numFmtId="181" fontId="31" fillId="7" borderId="1" xfId="0" applyNumberFormat="1" applyFont="1" applyFill="1" applyBorder="1">
      <alignment vertical="center"/>
    </xf>
    <xf numFmtId="181" fontId="31" fillId="7" borderId="2" xfId="0" applyNumberFormat="1" applyFont="1" applyFill="1" applyBorder="1">
      <alignment vertical="center"/>
    </xf>
    <xf numFmtId="182" fontId="31" fillId="7" borderId="25" xfId="0" applyNumberFormat="1" applyFont="1" applyFill="1" applyBorder="1">
      <alignment vertical="center"/>
    </xf>
    <xf numFmtId="186" fontId="31" fillId="7" borderId="1" xfId="0" applyNumberFormat="1" applyFont="1" applyFill="1" applyBorder="1" applyAlignment="1">
      <alignment vertical="center" shrinkToFit="1"/>
    </xf>
    <xf numFmtId="186" fontId="31" fillId="3" borderId="3" xfId="0" applyNumberFormat="1" applyFont="1" applyFill="1" applyBorder="1" applyAlignment="1">
      <alignment vertical="center" shrinkToFit="1"/>
    </xf>
    <xf numFmtId="186" fontId="31" fillId="3" borderId="6" xfId="0" applyNumberFormat="1" applyFont="1" applyFill="1" applyBorder="1" applyAlignment="1">
      <alignment vertical="center" shrinkToFit="1"/>
    </xf>
    <xf numFmtId="186" fontId="31" fillId="7" borderId="80" xfId="0" applyNumberFormat="1" applyFont="1" applyFill="1" applyBorder="1" applyAlignment="1">
      <alignment vertical="center" shrinkToFit="1"/>
    </xf>
    <xf numFmtId="186" fontId="31" fillId="7" borderId="13" xfId="0" applyNumberFormat="1" applyFont="1" applyFill="1" applyBorder="1" applyAlignment="1">
      <alignment vertical="center" shrinkToFit="1"/>
    </xf>
    <xf numFmtId="186" fontId="31" fillId="3" borderId="14" xfId="0" applyNumberFormat="1" applyFont="1" applyFill="1" applyBorder="1" applyAlignment="1">
      <alignment vertical="center" shrinkToFit="1"/>
    </xf>
    <xf numFmtId="186" fontId="31" fillId="3" borderId="15" xfId="0" applyNumberFormat="1" applyFont="1" applyFill="1" applyBorder="1" applyAlignment="1">
      <alignment vertical="center" shrinkToFit="1"/>
    </xf>
    <xf numFmtId="0" fontId="62" fillId="5" borderId="0" xfId="0" applyFont="1" applyFill="1">
      <alignment vertical="center"/>
    </xf>
    <xf numFmtId="0" fontId="63" fillId="5" borderId="0" xfId="0" applyFont="1" applyFill="1">
      <alignment vertical="center"/>
    </xf>
    <xf numFmtId="0" fontId="2" fillId="7" borderId="22" xfId="0" applyFont="1" applyFill="1" applyBorder="1" applyAlignment="1">
      <alignment horizontal="center" vertical="center"/>
    </xf>
    <xf numFmtId="0" fontId="2" fillId="7" borderId="13" xfId="0" applyFont="1" applyFill="1" applyBorder="1" applyAlignment="1">
      <alignment horizontal="centerContinuous" vertical="center"/>
    </xf>
    <xf numFmtId="0" fontId="2" fillId="7" borderId="1" xfId="0" applyFont="1" applyFill="1" applyBorder="1" applyAlignment="1">
      <alignment horizontal="centerContinuous" vertical="center"/>
    </xf>
    <xf numFmtId="0" fontId="2" fillId="7" borderId="2" xfId="0" applyFont="1" applyFill="1" applyBorder="1" applyAlignment="1">
      <alignment horizontal="centerContinuous" vertical="center"/>
    </xf>
    <xf numFmtId="0" fontId="2" fillId="7" borderId="12" xfId="0" applyFont="1" applyFill="1" applyBorder="1" applyAlignment="1">
      <alignment horizontal="center" vertical="center"/>
    </xf>
    <xf numFmtId="0" fontId="2" fillId="7" borderId="23" xfId="0" applyFont="1" applyFill="1" applyBorder="1" applyAlignment="1">
      <alignment horizontal="center" vertical="center"/>
    </xf>
    <xf numFmtId="0" fontId="2" fillId="7" borderId="8" xfId="0" applyFont="1" applyFill="1" applyBorder="1" applyAlignment="1">
      <alignment horizontal="center" vertical="center"/>
    </xf>
    <xf numFmtId="0" fontId="2" fillId="7" borderId="9" xfId="0" applyFont="1" applyFill="1" applyBorder="1" applyAlignment="1">
      <alignment horizontal="center" vertical="center"/>
    </xf>
    <xf numFmtId="181" fontId="59" fillId="5" borderId="0" xfId="0" applyNumberFormat="1" applyFont="1" applyFill="1">
      <alignment vertical="center"/>
    </xf>
    <xf numFmtId="0" fontId="31" fillId="7" borderId="12" xfId="0" applyFont="1" applyFill="1" applyBorder="1" applyAlignment="1">
      <alignment horizontal="center" vertical="center"/>
    </xf>
    <xf numFmtId="0" fontId="2" fillId="7" borderId="30" xfId="0" applyFont="1" applyFill="1" applyBorder="1" applyAlignment="1">
      <alignment horizontal="center" vertical="center"/>
    </xf>
    <xf numFmtId="0" fontId="2" fillId="7" borderId="27" xfId="0" applyFont="1" applyFill="1" applyBorder="1" applyAlignment="1">
      <alignment horizontal="center" vertical="center"/>
    </xf>
    <xf numFmtId="0" fontId="2" fillId="7" borderId="28" xfId="0" applyFont="1" applyFill="1" applyBorder="1" applyAlignment="1">
      <alignment horizontal="center" vertical="center"/>
    </xf>
    <xf numFmtId="184" fontId="2" fillId="3" borderId="0" xfId="0" applyNumberFormat="1" applyFont="1" applyFill="1" applyAlignment="1">
      <alignment horizontal="center" vertical="center" shrinkToFit="1"/>
    </xf>
    <xf numFmtId="0" fontId="2" fillId="3" borderId="0" xfId="0" applyFont="1" applyFill="1" applyAlignment="1">
      <alignment horizontal="center" vertical="center"/>
    </xf>
    <xf numFmtId="0" fontId="31" fillId="3" borderId="0" xfId="0" applyFont="1" applyFill="1" applyAlignment="1">
      <alignment horizontal="center" vertical="center"/>
    </xf>
    <xf numFmtId="181" fontId="31" fillId="3" borderId="0" xfId="0" applyNumberFormat="1" applyFont="1" applyFill="1">
      <alignment vertical="center"/>
    </xf>
    <xf numFmtId="181" fontId="31" fillId="3" borderId="0" xfId="0" applyNumberFormat="1" applyFont="1" applyFill="1" applyAlignment="1">
      <alignment horizontal="center" vertical="center"/>
    </xf>
    <xf numFmtId="0" fontId="2" fillId="3" borderId="0" xfId="0" applyFont="1" applyFill="1" applyAlignment="1">
      <alignment horizontal="right" vertical="center"/>
    </xf>
    <xf numFmtId="0" fontId="31" fillId="3" borderId="0" xfId="0" applyFont="1" applyFill="1">
      <alignment vertical="center"/>
    </xf>
    <xf numFmtId="0" fontId="43" fillId="3" borderId="0" xfId="0" applyFont="1" applyFill="1">
      <alignment vertical="center"/>
    </xf>
    <xf numFmtId="0" fontId="15" fillId="7" borderId="22" xfId="0" applyFont="1" applyFill="1" applyBorder="1" applyAlignment="1">
      <alignment horizontal="center" vertical="center" wrapText="1"/>
    </xf>
    <xf numFmtId="0" fontId="15" fillId="7" borderId="22" xfId="0" applyFont="1" applyFill="1" applyBorder="1" applyAlignment="1">
      <alignment horizontal="center" vertical="center"/>
    </xf>
    <xf numFmtId="0" fontId="15" fillId="7" borderId="16" xfId="0" applyFont="1" applyFill="1" applyBorder="1" applyAlignment="1">
      <alignment horizontal="center" vertical="center"/>
    </xf>
    <xf numFmtId="0" fontId="15" fillId="7" borderId="12" xfId="0" applyFont="1" applyFill="1" applyBorder="1" applyAlignment="1">
      <alignment horizontal="center" vertical="center"/>
    </xf>
    <xf numFmtId="181" fontId="31" fillId="3" borderId="13" xfId="0" applyNumberFormat="1" applyFont="1" applyFill="1" applyBorder="1" applyProtection="1">
      <alignment vertical="center"/>
      <protection locked="0"/>
    </xf>
    <xf numFmtId="0" fontId="2" fillId="3" borderId="125" xfId="0" applyFont="1" applyFill="1" applyBorder="1" applyAlignment="1" applyProtection="1">
      <alignment horizontal="center" vertical="center"/>
      <protection locked="0"/>
    </xf>
    <xf numFmtId="184" fontId="2" fillId="3" borderId="12" xfId="0" applyNumberFormat="1" applyFont="1" applyFill="1" applyBorder="1" applyAlignment="1" applyProtection="1">
      <alignment horizontal="center" vertical="center" shrinkToFit="1"/>
      <protection locked="0"/>
    </xf>
    <xf numFmtId="0" fontId="13" fillId="3" borderId="0" xfId="2" applyFont="1" applyFill="1" applyAlignment="1" applyProtection="1">
      <alignment vertical="center" wrapText="1"/>
      <protection locked="0"/>
    </xf>
    <xf numFmtId="182" fontId="13" fillId="3" borderId="0" xfId="2" applyNumberFormat="1" applyFont="1" applyFill="1" applyAlignment="1" applyProtection="1">
      <alignment vertical="center" wrapText="1" shrinkToFit="1"/>
      <protection locked="0"/>
    </xf>
    <xf numFmtId="0" fontId="9" fillId="3" borderId="0" xfId="2" applyFill="1" applyProtection="1">
      <alignment vertical="center"/>
      <protection locked="0"/>
    </xf>
    <xf numFmtId="0" fontId="9" fillId="3" borderId="0" xfId="2" applyFill="1" applyAlignment="1" applyProtection="1">
      <alignment vertical="center" wrapText="1"/>
      <protection locked="0"/>
    </xf>
    <xf numFmtId="0" fontId="17" fillId="3" borderId="0" xfId="2" applyFont="1" applyFill="1" applyAlignment="1" applyProtection="1">
      <alignment vertical="center" wrapText="1"/>
      <protection locked="0"/>
    </xf>
    <xf numFmtId="182" fontId="17" fillId="3" borderId="0" xfId="2" applyNumberFormat="1" applyFont="1" applyFill="1" applyAlignment="1" applyProtection="1">
      <alignment vertical="center" wrapText="1" shrinkToFit="1"/>
      <protection locked="0"/>
    </xf>
    <xf numFmtId="0" fontId="17" fillId="3" borderId="0" xfId="2" applyFont="1" applyFill="1" applyProtection="1">
      <alignment vertical="center"/>
      <protection locked="0"/>
    </xf>
    <xf numFmtId="0" fontId="44" fillId="3" borderId="0" xfId="2" applyFont="1" applyFill="1" applyAlignment="1" applyProtection="1">
      <alignment horizontal="right" vertical="center"/>
      <protection locked="0"/>
    </xf>
    <xf numFmtId="182" fontId="38" fillId="3" borderId="0" xfId="2" applyNumberFormat="1" applyFont="1" applyFill="1" applyAlignment="1" applyProtection="1">
      <alignment vertical="center" shrinkToFit="1"/>
      <protection locked="0"/>
    </xf>
    <xf numFmtId="0" fontId="24" fillId="7" borderId="0" xfId="0" applyFont="1" applyFill="1">
      <alignment vertical="center"/>
    </xf>
    <xf numFmtId="0" fontId="24" fillId="7" borderId="57" xfId="0" applyFont="1" applyFill="1" applyBorder="1">
      <alignment vertical="center"/>
    </xf>
    <xf numFmtId="0" fontId="15" fillId="3" borderId="31" xfId="0" applyFont="1" applyFill="1" applyBorder="1" applyAlignment="1">
      <alignment horizontal="center" vertical="center" wrapText="1"/>
    </xf>
    <xf numFmtId="182" fontId="32" fillId="3" borderId="0" xfId="2" applyNumberFormat="1" applyFont="1" applyFill="1" applyAlignment="1" applyProtection="1">
      <alignment horizontal="center" vertical="center" shrinkToFit="1"/>
      <protection locked="0"/>
    </xf>
    <xf numFmtId="181" fontId="32" fillId="3" borderId="0" xfId="2" applyNumberFormat="1" applyFont="1" applyFill="1" applyAlignment="1" applyProtection="1">
      <alignment horizontal="center" vertical="center" shrinkToFit="1"/>
      <protection locked="0"/>
    </xf>
    <xf numFmtId="0" fontId="7" fillId="3" borderId="0" xfId="2" applyFont="1" applyFill="1" applyAlignment="1">
      <alignment horizontal="center" vertical="center" wrapText="1"/>
    </xf>
    <xf numFmtId="0" fontId="9" fillId="3" borderId="0" xfId="2" applyFill="1" applyAlignment="1">
      <alignment horizontal="center" vertical="center" shrinkToFit="1"/>
    </xf>
    <xf numFmtId="0" fontId="2" fillId="3" borderId="79" xfId="0" applyFont="1" applyFill="1" applyBorder="1" applyAlignment="1">
      <alignment horizontal="centerContinuous" vertical="center"/>
    </xf>
    <xf numFmtId="0" fontId="2" fillId="3" borderId="7" xfId="0" applyFont="1" applyFill="1" applyBorder="1" applyAlignment="1">
      <alignment horizontal="centerContinuous" vertical="center"/>
    </xf>
    <xf numFmtId="0" fontId="7" fillId="3" borderId="0" xfId="2" applyFont="1" applyFill="1" applyAlignment="1">
      <alignment vertical="center" wrapText="1"/>
    </xf>
    <xf numFmtId="0" fontId="42" fillId="18" borderId="0" xfId="2" applyFont="1" applyFill="1" applyAlignment="1">
      <alignment horizontal="left" vertical="center" wrapText="1"/>
    </xf>
    <xf numFmtId="0" fontId="49" fillId="3" borderId="0" xfId="2" applyFont="1" applyFill="1" applyAlignment="1">
      <alignment vertical="center" textRotation="255"/>
    </xf>
    <xf numFmtId="182" fontId="31" fillId="7" borderId="84" xfId="0" applyNumberFormat="1" applyFont="1" applyFill="1" applyBorder="1" applyAlignment="1">
      <alignment vertical="center" shrinkToFit="1"/>
    </xf>
    <xf numFmtId="183" fontId="24" fillId="7" borderId="56" xfId="0" applyNumberFormat="1" applyFont="1" applyFill="1" applyBorder="1" applyAlignment="1">
      <alignment horizontal="right" vertical="center"/>
    </xf>
    <xf numFmtId="0" fontId="24" fillId="7" borderId="56" xfId="0" applyFont="1" applyFill="1" applyBorder="1">
      <alignment vertical="center"/>
    </xf>
    <xf numFmtId="183" fontId="24" fillId="9" borderId="72" xfId="0" applyNumberFormat="1" applyFont="1" applyFill="1" applyBorder="1" applyAlignment="1">
      <alignment horizontal="right" vertical="center"/>
    </xf>
    <xf numFmtId="0" fontId="24" fillId="9" borderId="72" xfId="0" applyFont="1" applyFill="1" applyBorder="1" applyAlignment="1">
      <alignment horizontal="justify" vertical="center"/>
    </xf>
    <xf numFmtId="183" fontId="66" fillId="10" borderId="56" xfId="0" applyNumberFormat="1" applyFont="1" applyFill="1" applyBorder="1" applyAlignment="1">
      <alignment horizontal="right" vertical="center"/>
    </xf>
    <xf numFmtId="0" fontId="24" fillId="10" borderId="56" xfId="0" applyFont="1" applyFill="1" applyBorder="1">
      <alignment vertical="center"/>
    </xf>
    <xf numFmtId="0" fontId="29" fillId="3" borderId="128" xfId="0" applyFont="1" applyFill="1" applyBorder="1" applyAlignment="1">
      <alignment horizontal="center" vertical="center" wrapText="1"/>
    </xf>
    <xf numFmtId="0" fontId="15" fillId="3" borderId="129" xfId="0" applyFont="1" applyFill="1" applyBorder="1" applyAlignment="1">
      <alignment horizontal="center" vertical="center" wrapText="1"/>
    </xf>
    <xf numFmtId="186" fontId="31" fillId="7" borderId="77" xfId="0" applyNumberFormat="1" applyFont="1" applyFill="1" applyBorder="1" applyAlignment="1">
      <alignment vertical="center" shrinkToFit="1"/>
    </xf>
    <xf numFmtId="186" fontId="31" fillId="3" borderId="78" xfId="0" applyNumberFormat="1" applyFont="1" applyFill="1" applyBorder="1" applyAlignment="1">
      <alignment vertical="center" shrinkToFit="1"/>
    </xf>
    <xf numFmtId="186" fontId="31" fillId="3" borderId="79" xfId="0" applyNumberFormat="1" applyFont="1" applyFill="1" applyBorder="1" applyAlignment="1">
      <alignment vertical="center" shrinkToFit="1"/>
    </xf>
    <xf numFmtId="0" fontId="15" fillId="3" borderId="82" xfId="0" applyFont="1" applyFill="1" applyBorder="1" applyAlignment="1">
      <alignment horizontal="center" vertical="center" wrapText="1"/>
    </xf>
    <xf numFmtId="0" fontId="15" fillId="3" borderId="42" xfId="0" applyFont="1" applyFill="1" applyBorder="1" applyAlignment="1">
      <alignment horizontal="center" vertical="center" wrapText="1"/>
    </xf>
    <xf numFmtId="0" fontId="15" fillId="3" borderId="32" xfId="0" applyFont="1" applyFill="1" applyBorder="1" applyAlignment="1">
      <alignment horizontal="center" vertical="center" wrapText="1"/>
    </xf>
    <xf numFmtId="186" fontId="31" fillId="7" borderId="22" xfId="0" applyNumberFormat="1" applyFont="1" applyFill="1" applyBorder="1" applyAlignment="1">
      <alignment vertical="center" shrinkToFit="1"/>
    </xf>
    <xf numFmtId="186" fontId="31" fillId="3" borderId="16" xfId="0" applyNumberFormat="1" applyFont="1" applyFill="1" applyBorder="1" applyAlignment="1">
      <alignment vertical="center" shrinkToFit="1"/>
    </xf>
    <xf numFmtId="186" fontId="31" fillId="3" borderId="12" xfId="0" applyNumberFormat="1" applyFont="1" applyFill="1" applyBorder="1" applyAlignment="1">
      <alignment vertical="center" shrinkToFit="1"/>
    </xf>
    <xf numFmtId="189" fontId="46" fillId="5" borderId="0" xfId="0" applyNumberFormat="1" applyFont="1" applyFill="1">
      <alignment vertical="center"/>
    </xf>
    <xf numFmtId="0" fontId="24" fillId="5" borderId="0" xfId="0" applyFont="1" applyFill="1">
      <alignment vertical="center"/>
    </xf>
    <xf numFmtId="0" fontId="19" fillId="8" borderId="64" xfId="0" applyFont="1" applyFill="1" applyBorder="1">
      <alignment vertical="center"/>
    </xf>
    <xf numFmtId="0" fontId="16" fillId="8" borderId="0" xfId="0" applyFont="1" applyFill="1">
      <alignment vertical="center"/>
    </xf>
    <xf numFmtId="0" fontId="23" fillId="8" borderId="0" xfId="0" applyFont="1" applyFill="1">
      <alignment vertical="center"/>
    </xf>
    <xf numFmtId="0" fontId="23" fillId="8" borderId="65" xfId="0" applyFont="1" applyFill="1" applyBorder="1">
      <alignment vertical="center"/>
    </xf>
    <xf numFmtId="183" fontId="24" fillId="8" borderId="64" xfId="0" applyNumberFormat="1" applyFont="1" applyFill="1" applyBorder="1" applyAlignment="1">
      <alignment horizontal="right" vertical="center"/>
    </xf>
    <xf numFmtId="0" fontId="24" fillId="8" borderId="64" xfId="0" applyFont="1" applyFill="1" applyBorder="1">
      <alignment vertical="center"/>
    </xf>
    <xf numFmtId="0" fontId="15" fillId="3" borderId="0" xfId="0" applyFont="1" applyFill="1" applyAlignment="1">
      <alignment horizontal="center" vertical="center"/>
    </xf>
    <xf numFmtId="0" fontId="15" fillId="3" borderId="0" xfId="0" applyFont="1" applyFill="1" applyAlignment="1">
      <alignment horizontal="right" vertical="center"/>
    </xf>
    <xf numFmtId="0" fontId="15" fillId="3" borderId="0" xfId="0" applyFont="1" applyFill="1" applyAlignment="1">
      <alignment horizontal="left" vertical="center"/>
    </xf>
    <xf numFmtId="186" fontId="26" fillId="3" borderId="13" xfId="0" applyNumberFormat="1" applyFont="1" applyFill="1" applyBorder="1" applyAlignment="1" applyProtection="1">
      <alignment vertical="center" shrinkToFit="1"/>
      <protection locked="0"/>
    </xf>
    <xf numFmtId="186" fontId="26" fillId="3" borderId="1" xfId="0" applyNumberFormat="1" applyFont="1" applyFill="1" applyBorder="1" applyAlignment="1" applyProtection="1">
      <alignment vertical="center" shrinkToFit="1"/>
      <protection locked="0"/>
    </xf>
    <xf numFmtId="186" fontId="26" fillId="3" borderId="77" xfId="0" applyNumberFormat="1" applyFont="1" applyFill="1" applyBorder="1" applyAlignment="1" applyProtection="1">
      <alignment vertical="center" shrinkToFit="1"/>
      <protection locked="0"/>
    </xf>
    <xf numFmtId="186" fontId="26" fillId="3" borderId="14" xfId="0" applyNumberFormat="1" applyFont="1" applyFill="1" applyBorder="1" applyAlignment="1" applyProtection="1">
      <alignment vertical="center" shrinkToFit="1"/>
      <protection locked="0"/>
    </xf>
    <xf numFmtId="186" fontId="26" fillId="3" borderId="3" xfId="0" applyNumberFormat="1" applyFont="1" applyFill="1" applyBorder="1" applyAlignment="1" applyProtection="1">
      <alignment vertical="center" shrinkToFit="1"/>
      <protection locked="0"/>
    </xf>
    <xf numFmtId="186" fontId="26" fillId="3" borderId="78" xfId="0" applyNumberFormat="1" applyFont="1" applyFill="1" applyBorder="1" applyAlignment="1" applyProtection="1">
      <alignment vertical="center" shrinkToFit="1"/>
      <protection locked="0"/>
    </xf>
    <xf numFmtId="186" fontId="26" fillId="3" borderId="15" xfId="0" applyNumberFormat="1" applyFont="1" applyFill="1" applyBorder="1" applyAlignment="1" applyProtection="1">
      <alignment vertical="center" shrinkToFit="1"/>
      <protection locked="0"/>
    </xf>
    <xf numFmtId="186" fontId="26" fillId="3" borderId="6" xfId="0" applyNumberFormat="1" applyFont="1" applyFill="1" applyBorder="1" applyAlignment="1" applyProtection="1">
      <alignment vertical="center" shrinkToFit="1"/>
      <protection locked="0"/>
    </xf>
    <xf numFmtId="186" fontId="26" fillId="3" borderId="79" xfId="0" applyNumberFormat="1" applyFont="1" applyFill="1" applyBorder="1" applyAlignment="1" applyProtection="1">
      <alignment vertical="center" shrinkToFit="1"/>
      <protection locked="0"/>
    </xf>
    <xf numFmtId="181" fontId="31" fillId="7" borderId="30" xfId="0" applyNumberFormat="1" applyFont="1" applyFill="1" applyBorder="1">
      <alignment vertical="center"/>
    </xf>
    <xf numFmtId="181" fontId="31" fillId="7" borderId="33" xfId="0" applyNumberFormat="1" applyFont="1" applyFill="1" applyBorder="1">
      <alignment vertical="center"/>
    </xf>
    <xf numFmtId="181" fontId="31" fillId="3" borderId="27" xfId="0" applyNumberFormat="1" applyFont="1" applyFill="1" applyBorder="1">
      <alignment vertical="center"/>
    </xf>
    <xf numFmtId="181" fontId="31" fillId="3" borderId="34" xfId="0" applyNumberFormat="1" applyFont="1" applyFill="1" applyBorder="1">
      <alignment vertical="center"/>
    </xf>
    <xf numFmtId="181" fontId="31" fillId="3" borderId="28" xfId="0" applyNumberFormat="1" applyFont="1" applyFill="1" applyBorder="1">
      <alignment vertical="center"/>
    </xf>
    <xf numFmtId="181" fontId="31" fillId="3" borderId="35" xfId="0" applyNumberFormat="1" applyFont="1" applyFill="1" applyBorder="1">
      <alignment vertical="center"/>
    </xf>
    <xf numFmtId="182" fontId="31" fillId="3" borderId="12" xfId="0" applyNumberFormat="1" applyFont="1" applyFill="1" applyBorder="1" applyProtection="1">
      <alignment vertical="center"/>
      <protection locked="0"/>
    </xf>
    <xf numFmtId="182" fontId="31" fillId="3" borderId="81" xfId="0" applyNumberFormat="1" applyFont="1" applyFill="1" applyBorder="1">
      <alignment vertical="center"/>
    </xf>
    <xf numFmtId="181" fontId="31" fillId="3" borderId="83" xfId="0" applyNumberFormat="1" applyFont="1" applyFill="1" applyBorder="1">
      <alignment vertical="center"/>
    </xf>
    <xf numFmtId="0" fontId="15" fillId="3" borderId="25" xfId="0" applyFont="1" applyFill="1" applyBorder="1" applyAlignment="1">
      <alignment horizontal="center" vertical="center"/>
    </xf>
    <xf numFmtId="0" fontId="15" fillId="3" borderId="39" xfId="0" applyFont="1" applyFill="1" applyBorder="1" applyAlignment="1">
      <alignment horizontal="center" vertical="center"/>
    </xf>
    <xf numFmtId="0" fontId="15" fillId="3" borderId="32" xfId="0" applyFont="1" applyFill="1" applyBorder="1" applyAlignment="1">
      <alignment horizontal="center" vertical="center"/>
    </xf>
    <xf numFmtId="0" fontId="65" fillId="0" borderId="0" xfId="2" applyFont="1">
      <alignment vertical="center"/>
    </xf>
    <xf numFmtId="179" fontId="65" fillId="0" borderId="0" xfId="2" applyNumberFormat="1" applyFont="1" applyAlignment="1">
      <alignment horizontal="right" vertical="center"/>
    </xf>
    <xf numFmtId="179" fontId="65" fillId="0" borderId="0" xfId="2" applyNumberFormat="1" applyFont="1">
      <alignment vertical="center"/>
    </xf>
    <xf numFmtId="56" fontId="2" fillId="3" borderId="12" xfId="0" applyNumberFormat="1" applyFont="1" applyFill="1" applyBorder="1" applyAlignment="1" applyProtection="1">
      <alignment horizontal="center" vertical="center" shrinkToFit="1"/>
      <protection locked="0"/>
    </xf>
    <xf numFmtId="0" fontId="41" fillId="18" borderId="0" xfId="2" applyFont="1" applyFill="1" applyAlignment="1">
      <alignment vertical="center" wrapText="1"/>
    </xf>
    <xf numFmtId="179" fontId="65" fillId="18" borderId="3" xfId="2" applyNumberFormat="1" applyFont="1" applyFill="1" applyBorder="1" applyAlignment="1">
      <alignment horizontal="center" vertical="center"/>
    </xf>
    <xf numFmtId="0" fontId="65" fillId="18" borderId="3" xfId="2" applyFont="1" applyFill="1" applyBorder="1" applyAlignment="1">
      <alignment horizontal="center" vertical="center"/>
    </xf>
    <xf numFmtId="179" fontId="65" fillId="7" borderId="3" xfId="2" applyNumberFormat="1" applyFont="1" applyFill="1" applyBorder="1" applyAlignment="1">
      <alignment horizontal="center" vertical="center"/>
    </xf>
    <xf numFmtId="0" fontId="24" fillId="9" borderId="0" xfId="0" applyFont="1" applyFill="1">
      <alignment vertical="center"/>
    </xf>
    <xf numFmtId="0" fontId="2" fillId="7" borderId="77" xfId="0" applyFont="1" applyFill="1" applyBorder="1" applyAlignment="1">
      <alignment horizontal="centerContinuous" vertical="center"/>
    </xf>
    <xf numFmtId="0" fontId="2" fillId="7" borderId="80" xfId="0" applyFont="1" applyFill="1" applyBorder="1" applyAlignment="1">
      <alignment horizontal="centerContinuous" vertical="center"/>
    </xf>
    <xf numFmtId="0" fontId="2" fillId="7" borderId="92" xfId="0" applyFont="1" applyFill="1" applyBorder="1" applyAlignment="1">
      <alignment horizontal="center" vertical="center"/>
    </xf>
    <xf numFmtId="0" fontId="16" fillId="8" borderId="65" xfId="0" applyFont="1" applyFill="1" applyBorder="1">
      <alignment vertical="center"/>
    </xf>
    <xf numFmtId="183" fontId="16" fillId="10" borderId="48" xfId="0" applyNumberFormat="1" applyFont="1" applyFill="1" applyBorder="1" applyAlignment="1">
      <alignment vertical="center" wrapText="1"/>
    </xf>
    <xf numFmtId="0" fontId="2" fillId="0" borderId="0" xfId="4" applyFont="1" applyAlignment="1">
      <alignment horizontal="centerContinuous" vertical="center"/>
    </xf>
    <xf numFmtId="0" fontId="2" fillId="0" borderId="0" xfId="4" applyFont="1" applyAlignment="1">
      <alignment horizontal="right" vertical="center"/>
    </xf>
    <xf numFmtId="0" fontId="70" fillId="0" borderId="0" xfId="4">
      <alignment vertical="center"/>
    </xf>
    <xf numFmtId="0" fontId="16" fillId="0" borderId="0" xfId="4" applyFont="1">
      <alignment vertical="center"/>
    </xf>
    <xf numFmtId="0" fontId="16" fillId="0" borderId="0" xfId="4" applyFont="1" applyAlignment="1">
      <alignment vertical="center" wrapText="1"/>
    </xf>
    <xf numFmtId="0" fontId="2" fillId="0" borderId="0" xfId="4" applyFont="1">
      <alignment vertical="center"/>
    </xf>
    <xf numFmtId="0" fontId="19" fillId="0" borderId="0" xfId="4" applyFont="1">
      <alignment vertical="center"/>
    </xf>
    <xf numFmtId="183" fontId="16" fillId="0" borderId="0" xfId="4" applyNumberFormat="1" applyFont="1" applyAlignment="1">
      <alignment horizontal="center" vertical="center"/>
    </xf>
    <xf numFmtId="183" fontId="16" fillId="0" borderId="0" xfId="4" applyNumberFormat="1" applyFont="1">
      <alignment vertical="center"/>
    </xf>
    <xf numFmtId="0" fontId="16" fillId="0" borderId="0" xfId="4" applyFont="1" applyAlignment="1">
      <alignment horizontal="center" vertical="center"/>
    </xf>
    <xf numFmtId="0" fontId="16" fillId="0" borderId="0" xfId="0" applyFont="1" applyAlignment="1">
      <alignment horizontal="right" vertical="center"/>
    </xf>
    <xf numFmtId="0" fontId="3" fillId="0" borderId="0" xfId="4" applyFont="1">
      <alignment vertical="center"/>
    </xf>
    <xf numFmtId="0" fontId="9" fillId="3" borderId="0" xfId="2" applyFill="1" applyAlignment="1">
      <alignment horizontal="right" vertical="center"/>
    </xf>
    <xf numFmtId="0" fontId="68" fillId="3" borderId="125" xfId="0" applyFont="1" applyFill="1" applyBorder="1" applyAlignment="1">
      <alignment horizontal="center" vertical="center"/>
    </xf>
    <xf numFmtId="0" fontId="37" fillId="12" borderId="84" xfId="2" applyFont="1" applyFill="1" applyBorder="1" applyAlignment="1" applyProtection="1">
      <alignment vertical="center" shrinkToFit="1"/>
      <protection locked="0"/>
    </xf>
    <xf numFmtId="0" fontId="8" fillId="3" borderId="0" xfId="2" applyFont="1" applyFill="1" applyAlignment="1">
      <alignment horizontal="left" vertical="center"/>
    </xf>
    <xf numFmtId="0" fontId="49" fillId="3" borderId="0" xfId="2" applyFont="1" applyFill="1" applyAlignment="1">
      <alignment horizontal="center" vertical="center" textRotation="255"/>
    </xf>
    <xf numFmtId="0" fontId="32" fillId="3" borderId="85" xfId="2" applyFont="1" applyFill="1" applyBorder="1" applyAlignment="1">
      <alignment vertical="center" shrinkToFit="1"/>
    </xf>
    <xf numFmtId="0" fontId="8" fillId="0" borderId="0" xfId="2" applyFont="1" applyAlignment="1">
      <alignment horizontal="left" vertical="center"/>
    </xf>
    <xf numFmtId="0" fontId="73" fillId="18" borderId="0" xfId="2" applyFont="1" applyFill="1" applyAlignment="1">
      <alignment horizontal="left" vertical="center" wrapText="1"/>
    </xf>
    <xf numFmtId="0" fontId="65" fillId="18" borderId="0" xfId="2" applyFont="1" applyFill="1" applyAlignment="1">
      <alignment horizontal="center" vertical="center"/>
    </xf>
    <xf numFmtId="179" fontId="65" fillId="18" borderId="0" xfId="2" applyNumberFormat="1" applyFont="1" applyFill="1" applyAlignment="1">
      <alignment horizontal="center" vertical="center"/>
    </xf>
    <xf numFmtId="179" fontId="65" fillId="3" borderId="0" xfId="2" applyNumberFormat="1" applyFont="1" applyFill="1" applyAlignment="1">
      <alignment horizontal="center" vertical="center"/>
    </xf>
    <xf numFmtId="180" fontId="28" fillId="20" borderId="107" xfId="2" applyNumberFormat="1" applyFont="1" applyFill="1" applyBorder="1" applyAlignment="1">
      <alignment horizontal="center" vertical="center" wrapText="1"/>
    </xf>
    <xf numFmtId="180" fontId="17" fillId="3" borderId="111" xfId="2" applyNumberFormat="1" applyFont="1" applyFill="1" applyBorder="1">
      <alignment vertical="center"/>
    </xf>
    <xf numFmtId="180" fontId="17" fillId="3" borderId="109" xfId="2" applyNumberFormat="1" applyFont="1" applyFill="1" applyBorder="1" applyAlignment="1">
      <alignment horizontal="left" vertical="center"/>
    </xf>
    <xf numFmtId="180" fontId="9" fillId="15" borderId="107" xfId="2" applyNumberFormat="1" applyFill="1" applyBorder="1" applyAlignment="1">
      <alignment horizontal="center" vertical="center"/>
    </xf>
    <xf numFmtId="0" fontId="9" fillId="14" borderId="171" xfId="2" applyFill="1" applyBorder="1">
      <alignment vertical="center"/>
    </xf>
    <xf numFmtId="0" fontId="15" fillId="24" borderId="119" xfId="0" applyFont="1" applyFill="1" applyBorder="1" applyAlignment="1">
      <alignment horizontal="centerContinuous" vertical="center"/>
    </xf>
    <xf numFmtId="0" fontId="2" fillId="24" borderId="108" xfId="0" applyFont="1" applyFill="1" applyBorder="1" applyAlignment="1">
      <alignment horizontal="centerContinuous" vertical="center"/>
    </xf>
    <xf numFmtId="0" fontId="2" fillId="24" borderId="114" xfId="0" applyFont="1" applyFill="1" applyBorder="1" applyAlignment="1">
      <alignment horizontal="centerContinuous" vertical="center"/>
    </xf>
    <xf numFmtId="0" fontId="2" fillId="24" borderId="84" xfId="0" applyFont="1" applyFill="1" applyBorder="1" applyAlignment="1">
      <alignment horizontal="center" vertical="center"/>
    </xf>
    <xf numFmtId="0" fontId="42" fillId="21" borderId="0" xfId="2" applyFont="1" applyFill="1" applyAlignment="1">
      <alignment horizontal="left" vertical="center" wrapText="1"/>
    </xf>
    <xf numFmtId="179" fontId="65" fillId="21" borderId="0" xfId="2" applyNumberFormat="1" applyFont="1" applyFill="1">
      <alignment vertical="center"/>
    </xf>
    <xf numFmtId="182" fontId="31" fillId="3" borderId="78" xfId="0" applyNumberFormat="1" applyFont="1" applyFill="1" applyBorder="1">
      <alignment vertical="center"/>
    </xf>
    <xf numFmtId="181" fontId="31" fillId="3" borderId="79" xfId="0" applyNumberFormat="1" applyFont="1" applyFill="1" applyBorder="1">
      <alignment vertical="center"/>
    </xf>
    <xf numFmtId="177" fontId="31" fillId="3" borderId="3" xfId="0" applyNumberFormat="1" applyFont="1" applyFill="1" applyBorder="1">
      <alignment vertical="center"/>
    </xf>
    <xf numFmtId="0" fontId="4" fillId="3" borderId="29" xfId="0" applyFont="1" applyFill="1" applyBorder="1">
      <alignment vertical="center"/>
    </xf>
    <xf numFmtId="180" fontId="31" fillId="7" borderId="173" xfId="0" applyNumberFormat="1" applyFont="1" applyFill="1" applyBorder="1">
      <alignment vertical="center"/>
    </xf>
    <xf numFmtId="180" fontId="31" fillId="7" borderId="136" xfId="0" applyNumberFormat="1" applyFont="1" applyFill="1" applyBorder="1">
      <alignment vertical="center"/>
    </xf>
    <xf numFmtId="177" fontId="31" fillId="7" borderId="10" xfId="0" applyNumberFormat="1" applyFont="1" applyFill="1" applyBorder="1">
      <alignment vertical="center"/>
    </xf>
    <xf numFmtId="0" fontId="2" fillId="3" borderId="5" xfId="0" applyFont="1" applyFill="1" applyBorder="1" applyAlignment="1">
      <alignment horizontal="centerContinuous" vertical="center"/>
    </xf>
    <xf numFmtId="0" fontId="2" fillId="3" borderId="6" xfId="0" applyFont="1" applyFill="1" applyBorder="1" applyAlignment="1">
      <alignment horizontal="centerContinuous" vertical="center"/>
    </xf>
    <xf numFmtId="0" fontId="16" fillId="0" borderId="84" xfId="0" applyFont="1" applyBorder="1" applyAlignment="1">
      <alignment horizontal="center" vertical="center"/>
    </xf>
    <xf numFmtId="0" fontId="16" fillId="17" borderId="84" xfId="0" applyFont="1" applyFill="1" applyBorder="1" applyAlignment="1">
      <alignment horizontal="center" vertical="center"/>
    </xf>
    <xf numFmtId="0" fontId="0" fillId="4" borderId="0" xfId="0" applyFill="1">
      <alignment vertical="center"/>
    </xf>
    <xf numFmtId="0" fontId="24" fillId="0" borderId="84" xfId="0" applyFont="1" applyBorder="1" applyAlignment="1">
      <alignment horizontal="center" vertical="center"/>
    </xf>
    <xf numFmtId="0" fontId="29" fillId="3" borderId="20" xfId="0" applyFont="1" applyFill="1" applyBorder="1" applyAlignment="1">
      <alignment horizontal="center" wrapText="1" shrinkToFit="1"/>
    </xf>
    <xf numFmtId="177" fontId="31" fillId="7" borderId="11" xfId="0" applyNumberFormat="1" applyFont="1" applyFill="1" applyBorder="1">
      <alignment vertical="center"/>
    </xf>
    <xf numFmtId="181" fontId="33" fillId="12" borderId="84" xfId="2" applyNumberFormat="1" applyFont="1" applyFill="1" applyBorder="1" applyAlignment="1">
      <alignment horizontal="right" vertical="center"/>
    </xf>
    <xf numFmtId="177" fontId="33" fillId="12" borderId="84" xfId="2" applyNumberFormat="1" applyFont="1" applyFill="1" applyBorder="1" applyAlignment="1" applyProtection="1">
      <alignment vertical="center" shrinkToFit="1"/>
      <protection locked="0"/>
    </xf>
    <xf numFmtId="181" fontId="33" fillId="12" borderId="39" xfId="2" applyNumberFormat="1" applyFont="1" applyFill="1" applyBorder="1" applyAlignment="1">
      <alignment horizontal="right" vertical="center"/>
    </xf>
    <xf numFmtId="0" fontId="78" fillId="3" borderId="0" xfId="2" applyFont="1" applyFill="1" applyAlignment="1" applyProtection="1">
      <alignment vertical="center" wrapText="1"/>
      <protection locked="0"/>
    </xf>
    <xf numFmtId="0" fontId="42" fillId="0" borderId="3" xfId="2" applyFont="1" applyBorder="1" applyAlignment="1">
      <alignment horizontal="center" vertical="center"/>
    </xf>
    <xf numFmtId="0" fontId="51" fillId="3" borderId="86" xfId="2" applyFont="1" applyFill="1" applyBorder="1" applyAlignment="1" applyProtection="1">
      <alignment vertical="top" wrapText="1"/>
      <protection locked="0"/>
    </xf>
    <xf numFmtId="0" fontId="3" fillId="0" borderId="0" xfId="0" applyFont="1" applyAlignment="1">
      <alignment horizontal="right" vertical="top"/>
    </xf>
    <xf numFmtId="183" fontId="19" fillId="0" borderId="0" xfId="0" applyNumberFormat="1" applyFont="1">
      <alignment vertical="center"/>
    </xf>
    <xf numFmtId="0" fontId="32" fillId="14" borderId="0" xfId="2" applyFont="1" applyFill="1" applyAlignment="1">
      <alignment vertical="center" shrinkToFit="1"/>
    </xf>
    <xf numFmtId="0" fontId="8" fillId="14" borderId="0" xfId="2" applyFont="1" applyFill="1" applyAlignment="1">
      <alignment vertical="center" wrapText="1"/>
    </xf>
    <xf numFmtId="177" fontId="32" fillId="14" borderId="0" xfId="2" applyNumberFormat="1" applyFont="1" applyFill="1">
      <alignment vertical="center"/>
    </xf>
    <xf numFmtId="0" fontId="32" fillId="14" borderId="0" xfId="2" applyFont="1" applyFill="1" applyAlignment="1">
      <alignment horizontal="center" vertical="center"/>
    </xf>
    <xf numFmtId="177" fontId="32" fillId="14" borderId="0" xfId="2" applyNumberFormat="1" applyFont="1" applyFill="1" applyAlignment="1">
      <alignment horizontal="center" vertical="center"/>
    </xf>
    <xf numFmtId="180" fontId="40" fillId="14" borderId="0" xfId="2" applyNumberFormat="1" applyFont="1" applyFill="1" applyAlignment="1">
      <alignment horizontal="center" vertical="center"/>
    </xf>
    <xf numFmtId="0" fontId="39" fillId="14" borderId="0" xfId="2" applyFont="1" applyFill="1">
      <alignment vertical="center"/>
    </xf>
    <xf numFmtId="179" fontId="82" fillId="11" borderId="0" xfId="2" applyNumberFormat="1" applyFont="1" applyFill="1" applyAlignment="1">
      <alignment horizontal="right" vertical="center"/>
    </xf>
    <xf numFmtId="0" fontId="83" fillId="11" borderId="0" xfId="2" applyFont="1" applyFill="1" applyAlignment="1">
      <alignment horizontal="center" vertical="center"/>
    </xf>
    <xf numFmtId="0" fontId="83" fillId="11" borderId="0" xfId="2" applyFont="1" applyFill="1" applyAlignment="1">
      <alignment horizontal="center" vertical="center" wrapText="1"/>
    </xf>
    <xf numFmtId="0" fontId="2" fillId="7" borderId="25" xfId="0" applyFont="1" applyFill="1" applyBorder="1" applyAlignment="1">
      <alignment horizontal="center" vertical="center"/>
    </xf>
    <xf numFmtId="0" fontId="2" fillId="7" borderId="39" xfId="0" applyFont="1" applyFill="1" applyBorder="1" applyAlignment="1">
      <alignment horizontal="center" vertical="center"/>
    </xf>
    <xf numFmtId="0" fontId="2" fillId="7" borderId="32" xfId="0" applyFont="1" applyFill="1" applyBorder="1" applyAlignment="1">
      <alignment horizontal="center" vertical="center"/>
    </xf>
    <xf numFmtId="186" fontId="26" fillId="3" borderId="33" xfId="0" applyNumberFormat="1" applyFont="1" applyFill="1" applyBorder="1" applyAlignment="1" applyProtection="1">
      <alignment vertical="center" shrinkToFit="1"/>
      <protection locked="0"/>
    </xf>
    <xf numFmtId="186" fontId="26" fillId="3" borderId="34" xfId="0" applyNumberFormat="1" applyFont="1" applyFill="1" applyBorder="1" applyAlignment="1" applyProtection="1">
      <alignment vertical="center" shrinkToFit="1"/>
      <protection locked="0"/>
    </xf>
    <xf numFmtId="186" fontId="26" fillId="3" borderId="35" xfId="0" applyNumberFormat="1" applyFont="1" applyFill="1" applyBorder="1" applyAlignment="1" applyProtection="1">
      <alignment vertical="center" shrinkToFit="1"/>
      <protection locked="0"/>
    </xf>
    <xf numFmtId="186" fontId="26" fillId="3" borderId="4" xfId="0" applyNumberFormat="1" applyFont="1" applyFill="1" applyBorder="1" applyAlignment="1" applyProtection="1">
      <alignment vertical="center" shrinkToFit="1"/>
      <protection locked="0"/>
    </xf>
    <xf numFmtId="179" fontId="86" fillId="0" borderId="84" xfId="2" applyNumberFormat="1" applyFont="1" applyBorder="1" applyAlignment="1">
      <alignment horizontal="center" vertical="center"/>
    </xf>
    <xf numFmtId="179" fontId="86" fillId="0" borderId="112" xfId="2" applyNumberFormat="1" applyFont="1" applyBorder="1" applyAlignment="1">
      <alignment horizontal="center" vertical="center"/>
    </xf>
    <xf numFmtId="187" fontId="86" fillId="17" borderId="109" xfId="1" applyNumberFormat="1" applyFont="1" applyFill="1" applyBorder="1" applyAlignment="1">
      <alignment horizontal="center" vertical="center"/>
    </xf>
    <xf numFmtId="187" fontId="86" fillId="17" borderId="84" xfId="1" applyNumberFormat="1" applyFont="1" applyFill="1" applyBorder="1" applyAlignment="1">
      <alignment horizontal="center" vertical="center"/>
    </xf>
    <xf numFmtId="178" fontId="86" fillId="17" borderId="115" xfId="1" applyNumberFormat="1" applyFont="1" applyFill="1" applyBorder="1" applyAlignment="1">
      <alignment horizontal="center" vertical="center"/>
    </xf>
    <xf numFmtId="187" fontId="86" fillId="17" borderId="111" xfId="1" applyNumberFormat="1" applyFont="1" applyFill="1" applyBorder="1" applyAlignment="1">
      <alignment horizontal="center" vertical="center"/>
    </xf>
    <xf numFmtId="187" fontId="86" fillId="17" borderId="112" xfId="1" applyNumberFormat="1" applyFont="1" applyFill="1" applyBorder="1" applyAlignment="1">
      <alignment horizontal="center" vertical="center"/>
    </xf>
    <xf numFmtId="178" fontId="86" fillId="17" borderId="116" xfId="1" applyNumberFormat="1" applyFont="1" applyFill="1" applyBorder="1" applyAlignment="1">
      <alignment horizontal="center" vertical="center"/>
    </xf>
    <xf numFmtId="179" fontId="86" fillId="0" borderId="95" xfId="2" applyNumberFormat="1" applyFont="1" applyBorder="1" applyAlignment="1">
      <alignment horizontal="center" vertical="center"/>
    </xf>
    <xf numFmtId="179" fontId="86" fillId="0" borderId="115" xfId="2" applyNumberFormat="1" applyFont="1" applyBorder="1" applyAlignment="1">
      <alignment horizontal="center" vertical="center"/>
    </xf>
    <xf numFmtId="179" fontId="86" fillId="0" borderId="113" xfId="2" applyNumberFormat="1" applyFont="1" applyBorder="1" applyAlignment="1">
      <alignment horizontal="center" vertical="center"/>
    </xf>
    <xf numFmtId="179" fontId="86" fillId="0" borderId="116" xfId="2" applyNumberFormat="1" applyFont="1" applyBorder="1" applyAlignment="1">
      <alignment horizontal="center" vertical="center"/>
    </xf>
    <xf numFmtId="178" fontId="86" fillId="17" borderId="110" xfId="1" applyNumberFormat="1" applyFont="1" applyFill="1" applyBorder="1" applyAlignment="1">
      <alignment horizontal="center" vertical="center"/>
    </xf>
    <xf numFmtId="178" fontId="86" fillId="17" borderId="101" xfId="1" applyNumberFormat="1" applyFont="1" applyFill="1" applyBorder="1" applyAlignment="1">
      <alignment horizontal="center" vertical="center"/>
    </xf>
    <xf numFmtId="181" fontId="86" fillId="0" borderId="115" xfId="2" applyNumberFormat="1" applyFont="1" applyBorder="1" applyAlignment="1">
      <alignment horizontal="center" vertical="center"/>
    </xf>
    <xf numFmtId="181" fontId="86" fillId="0" borderId="116" xfId="2" applyNumberFormat="1" applyFont="1" applyBorder="1" applyAlignment="1">
      <alignment horizontal="center" vertical="center"/>
    </xf>
    <xf numFmtId="182" fontId="37" fillId="3" borderId="0" xfId="2" applyNumberFormat="1" applyFont="1" applyFill="1" applyAlignment="1">
      <alignment vertical="center" shrinkToFit="1"/>
    </xf>
    <xf numFmtId="182" fontId="49" fillId="0" borderId="0" xfId="2" applyNumberFormat="1" applyFont="1" applyAlignment="1">
      <alignment horizontal="center" vertical="center"/>
    </xf>
    <xf numFmtId="177" fontId="33" fillId="0" borderId="0" xfId="2" applyNumberFormat="1" applyFont="1" applyAlignment="1">
      <alignment vertical="center" shrinkToFit="1"/>
    </xf>
    <xf numFmtId="177" fontId="33" fillId="0" borderId="0" xfId="2" applyNumberFormat="1" applyFont="1">
      <alignment vertical="center"/>
    </xf>
    <xf numFmtId="0" fontId="37" fillId="12" borderId="31" xfId="2" applyFont="1" applyFill="1" applyBorder="1" applyAlignment="1" applyProtection="1">
      <alignment vertical="center" shrinkToFit="1"/>
      <protection locked="0"/>
    </xf>
    <xf numFmtId="177" fontId="33" fillId="12" borderId="31" xfId="2" applyNumberFormat="1" applyFont="1" applyFill="1" applyBorder="1" applyAlignment="1" applyProtection="1">
      <alignment vertical="center" shrinkToFit="1"/>
      <protection locked="0"/>
    </xf>
    <xf numFmtId="0" fontId="38" fillId="0" borderId="175" xfId="2" applyFont="1" applyBorder="1" applyAlignment="1">
      <alignment vertical="center" wrapText="1"/>
    </xf>
    <xf numFmtId="177" fontId="33" fillId="0" borderId="176" xfId="2" applyNumberFormat="1" applyFont="1" applyBorder="1" applyAlignment="1">
      <alignment vertical="center" shrinkToFit="1"/>
    </xf>
    <xf numFmtId="177" fontId="33" fillId="0" borderId="175" xfId="2" applyNumberFormat="1" applyFont="1" applyBorder="1" applyAlignment="1">
      <alignment vertical="center" shrinkToFit="1"/>
    </xf>
    <xf numFmtId="0" fontId="2" fillId="24" borderId="168" xfId="0" applyFont="1" applyFill="1" applyBorder="1">
      <alignment vertical="center"/>
    </xf>
    <xf numFmtId="0" fontId="15" fillId="24" borderId="177" xfId="0" applyFont="1" applyFill="1" applyBorder="1" applyAlignment="1">
      <alignment horizontal="centerContinuous" vertical="center"/>
    </xf>
    <xf numFmtId="0" fontId="2" fillId="24" borderId="178" xfId="0" applyFont="1" applyFill="1" applyBorder="1" applyAlignment="1">
      <alignment horizontal="centerContinuous" vertical="center"/>
    </xf>
    <xf numFmtId="0" fontId="2" fillId="24" borderId="179" xfId="0" applyFont="1" applyFill="1" applyBorder="1" applyAlignment="1">
      <alignment horizontal="centerContinuous" vertical="center"/>
    </xf>
    <xf numFmtId="0" fontId="2" fillId="24" borderId="134" xfId="0" applyFont="1" applyFill="1" applyBorder="1">
      <alignment vertical="center"/>
    </xf>
    <xf numFmtId="0" fontId="2" fillId="24" borderId="131" xfId="0" applyFont="1" applyFill="1" applyBorder="1" applyAlignment="1">
      <alignment horizontal="center" vertical="center"/>
    </xf>
    <xf numFmtId="0" fontId="2" fillId="24" borderId="31" xfId="0" applyFont="1" applyFill="1" applyBorder="1" applyAlignment="1">
      <alignment horizontal="center" vertical="center"/>
    </xf>
    <xf numFmtId="0" fontId="2" fillId="24" borderId="132" xfId="0" applyFont="1" applyFill="1" applyBorder="1" applyAlignment="1">
      <alignment horizontal="center" vertical="center"/>
    </xf>
    <xf numFmtId="185" fontId="85" fillId="24" borderId="84" xfId="0" applyNumberFormat="1" applyFont="1" applyFill="1" applyBorder="1">
      <alignment vertical="center"/>
    </xf>
    <xf numFmtId="185" fontId="85" fillId="24" borderId="115" xfId="0" applyNumberFormat="1" applyFont="1" applyFill="1" applyBorder="1">
      <alignment vertical="center"/>
    </xf>
    <xf numFmtId="185" fontId="31" fillId="24" borderId="109" xfId="0" applyNumberFormat="1" applyFont="1" applyFill="1" applyBorder="1">
      <alignment vertical="center"/>
    </xf>
    <xf numFmtId="185" fontId="31" fillId="24" borderId="84" xfId="0" applyNumberFormat="1" applyFont="1" applyFill="1" applyBorder="1">
      <alignment vertical="center"/>
    </xf>
    <xf numFmtId="185" fontId="31" fillId="24" borderId="115" xfId="0" applyNumberFormat="1" applyFont="1" applyFill="1" applyBorder="1">
      <alignment vertical="center"/>
    </xf>
    <xf numFmtId="181" fontId="31" fillId="24" borderId="111" xfId="0" applyNumberFormat="1" applyFont="1" applyFill="1" applyBorder="1">
      <alignment vertical="center"/>
    </xf>
    <xf numFmtId="181" fontId="31" fillId="24" borderId="112" xfId="0" applyNumberFormat="1" applyFont="1" applyFill="1" applyBorder="1">
      <alignment vertical="center"/>
    </xf>
    <xf numFmtId="181" fontId="31" fillId="24" borderId="116" xfId="0" applyNumberFormat="1" applyFont="1" applyFill="1" applyBorder="1">
      <alignment vertical="center"/>
    </xf>
    <xf numFmtId="0" fontId="2" fillId="24" borderId="124" xfId="0" applyFont="1" applyFill="1" applyBorder="1" applyAlignment="1">
      <alignment horizontal="center" vertical="center"/>
    </xf>
    <xf numFmtId="185" fontId="85" fillId="24" borderId="109" xfId="0" applyNumberFormat="1" applyFont="1" applyFill="1" applyBorder="1">
      <alignment vertical="center"/>
    </xf>
    <xf numFmtId="185" fontId="85" fillId="24" borderId="95" xfId="0" applyNumberFormat="1" applyFont="1" applyFill="1" applyBorder="1">
      <alignment vertical="center"/>
    </xf>
    <xf numFmtId="0" fontId="2" fillId="24" borderId="104" xfId="0" applyFont="1" applyFill="1" applyBorder="1" applyAlignment="1">
      <alignment horizontal="center" vertical="center"/>
    </xf>
    <xf numFmtId="0" fontId="2" fillId="24" borderId="102" xfId="0" applyFont="1" applyFill="1" applyBorder="1" applyAlignment="1">
      <alignment horizontal="center" vertical="center"/>
    </xf>
    <xf numFmtId="0" fontId="2" fillId="24" borderId="135" xfId="0" applyFont="1" applyFill="1" applyBorder="1" applyAlignment="1">
      <alignment horizontal="center" vertical="center"/>
    </xf>
    <xf numFmtId="0" fontId="2" fillId="24" borderId="169" xfId="0" applyFont="1" applyFill="1" applyBorder="1" applyAlignment="1">
      <alignment horizontal="center" vertical="center"/>
    </xf>
    <xf numFmtId="181" fontId="32" fillId="0" borderId="114" xfId="2" applyNumberFormat="1" applyFont="1" applyBorder="1" applyAlignment="1" applyProtection="1">
      <alignment horizontal="center" vertical="center" shrinkToFit="1"/>
      <protection locked="0"/>
    </xf>
    <xf numFmtId="181" fontId="32" fillId="0" borderId="165" xfId="2" applyNumberFormat="1" applyFont="1" applyBorder="1" applyAlignment="1" applyProtection="1">
      <alignment horizontal="center" vertical="center" shrinkToFit="1"/>
      <protection locked="0"/>
    </xf>
    <xf numFmtId="0" fontId="9" fillId="0" borderId="84" xfId="2" applyBorder="1" applyAlignment="1">
      <alignment horizontal="center" vertical="center"/>
    </xf>
    <xf numFmtId="0" fontId="9" fillId="0" borderId="84" xfId="2" applyBorder="1" applyAlignment="1">
      <alignment horizontal="center" vertical="center" shrinkToFit="1"/>
    </xf>
    <xf numFmtId="181" fontId="32" fillId="0" borderId="84" xfId="2" applyNumberFormat="1" applyFont="1" applyBorder="1" applyAlignment="1" applyProtection="1">
      <alignment horizontal="center" vertical="center" shrinkToFit="1"/>
      <protection locked="0"/>
    </xf>
    <xf numFmtId="181" fontId="32" fillId="0" borderId="115" xfId="2" applyNumberFormat="1" applyFont="1" applyBorder="1" applyAlignment="1" applyProtection="1">
      <alignment horizontal="center" vertical="center" shrinkToFit="1"/>
      <protection locked="0"/>
    </xf>
    <xf numFmtId="0" fontId="79" fillId="0" borderId="0" xfId="0" applyFont="1" applyAlignment="1">
      <alignment horizontal="center" vertical="center"/>
    </xf>
    <xf numFmtId="0" fontId="8" fillId="0" borderId="185" xfId="2" applyFont="1" applyBorder="1" applyAlignment="1">
      <alignment horizontal="left" vertical="center"/>
    </xf>
    <xf numFmtId="182" fontId="31" fillId="3" borderId="80" xfId="0" applyNumberFormat="1" applyFont="1" applyFill="1" applyBorder="1" applyProtection="1">
      <alignment vertical="center"/>
      <protection locked="0"/>
    </xf>
    <xf numFmtId="0" fontId="31" fillId="7" borderId="5" xfId="0" applyFont="1" applyFill="1" applyBorder="1" applyAlignment="1">
      <alignment horizontal="center" vertical="center"/>
    </xf>
    <xf numFmtId="0" fontId="66" fillId="0" borderId="0" xfId="0" applyFont="1">
      <alignment vertical="center"/>
    </xf>
    <xf numFmtId="0" fontId="42" fillId="0" borderId="198" xfId="2" applyFont="1" applyBorder="1" applyAlignment="1">
      <alignment horizontal="center" vertical="center"/>
    </xf>
    <xf numFmtId="179" fontId="65" fillId="18" borderId="198" xfId="2" applyNumberFormat="1" applyFont="1" applyFill="1" applyBorder="1" applyAlignment="1">
      <alignment horizontal="center" vertical="center"/>
    </xf>
    <xf numFmtId="0" fontId="65" fillId="18" borderId="200" xfId="2" applyFont="1" applyFill="1" applyBorder="1" applyAlignment="1">
      <alignment horizontal="center" vertical="center"/>
    </xf>
    <xf numFmtId="179" fontId="65" fillId="7" borderId="200" xfId="2" applyNumberFormat="1" applyFont="1" applyFill="1" applyBorder="1" applyAlignment="1">
      <alignment horizontal="center" vertical="center"/>
    </xf>
    <xf numFmtId="179" fontId="65" fillId="18" borderId="200" xfId="2" applyNumberFormat="1" applyFont="1" applyFill="1" applyBorder="1" applyAlignment="1">
      <alignment horizontal="center" vertical="center"/>
    </xf>
    <xf numFmtId="179" fontId="65" fillId="18" borderId="201" xfId="2" applyNumberFormat="1" applyFont="1" applyFill="1" applyBorder="1" applyAlignment="1">
      <alignment horizontal="center" vertical="center"/>
    </xf>
    <xf numFmtId="0" fontId="2" fillId="3" borderId="202" xfId="0" applyFont="1" applyFill="1" applyBorder="1">
      <alignment vertical="center"/>
    </xf>
    <xf numFmtId="0" fontId="68" fillId="3" borderId="203" xfId="0" applyFont="1" applyFill="1" applyBorder="1" applyAlignment="1">
      <alignment horizontal="centerContinuous" vertical="center"/>
    </xf>
    <xf numFmtId="0" fontId="68" fillId="3" borderId="195" xfId="0" applyFont="1" applyFill="1" applyBorder="1" applyAlignment="1">
      <alignment horizontal="centerContinuous" vertical="center"/>
    </xf>
    <xf numFmtId="0" fontId="68" fillId="3" borderId="204" xfId="0" applyFont="1" applyFill="1" applyBorder="1" applyAlignment="1">
      <alignment horizontal="centerContinuous" vertical="center"/>
    </xf>
    <xf numFmtId="0" fontId="9" fillId="0" borderId="205" xfId="2" applyBorder="1" applyAlignment="1">
      <alignment horizontal="centerContinuous" vertical="center"/>
    </xf>
    <xf numFmtId="0" fontId="9" fillId="0" borderId="206" xfId="2" applyBorder="1" applyAlignment="1">
      <alignment horizontal="centerContinuous" vertical="center"/>
    </xf>
    <xf numFmtId="0" fontId="2" fillId="3" borderId="207" xfId="0" applyFont="1" applyFill="1" applyBorder="1">
      <alignment vertical="center"/>
    </xf>
    <xf numFmtId="0" fontId="18" fillId="3" borderId="209" xfId="0" applyFont="1" applyFill="1" applyBorder="1" applyAlignment="1">
      <alignment horizontal="center" vertical="center"/>
    </xf>
    <xf numFmtId="0" fontId="18" fillId="3" borderId="211" xfId="0" applyFont="1" applyFill="1" applyBorder="1" applyAlignment="1">
      <alignment horizontal="center" vertical="center"/>
    </xf>
    <xf numFmtId="0" fontId="18" fillId="3" borderId="213" xfId="0" applyFont="1" applyFill="1" applyBorder="1" applyAlignment="1">
      <alignment horizontal="center" vertical="center"/>
    </xf>
    <xf numFmtId="180" fontId="31" fillId="3" borderId="0" xfId="0" applyNumberFormat="1" applyFont="1" applyFill="1">
      <alignment vertical="center"/>
    </xf>
    <xf numFmtId="182" fontId="31" fillId="3" borderId="0" xfId="0" applyNumberFormat="1" applyFont="1" applyFill="1">
      <alignment vertical="center"/>
    </xf>
    <xf numFmtId="0" fontId="68" fillId="3" borderId="194" xfId="0" applyFont="1" applyFill="1" applyBorder="1" applyAlignment="1">
      <alignment horizontal="centerContinuous" vertical="center"/>
    </xf>
    <xf numFmtId="0" fontId="68" fillId="3" borderId="215" xfId="0" applyFont="1" applyFill="1" applyBorder="1" applyAlignment="1">
      <alignment horizontal="centerContinuous" vertical="center"/>
    </xf>
    <xf numFmtId="0" fontId="9" fillId="3" borderId="216" xfId="2" applyFill="1" applyBorder="1" applyAlignment="1">
      <alignment horizontal="centerContinuous" vertical="center"/>
    </xf>
    <xf numFmtId="0" fontId="9" fillId="3" borderId="206" xfId="2" applyFill="1" applyBorder="1" applyAlignment="1">
      <alignment horizontal="centerContinuous" vertical="center"/>
    </xf>
    <xf numFmtId="0" fontId="9" fillId="0" borderId="222" xfId="2" applyBorder="1">
      <alignment vertical="center"/>
    </xf>
    <xf numFmtId="0" fontId="9" fillId="0" borderId="223" xfId="2" applyBorder="1">
      <alignment vertical="center"/>
    </xf>
    <xf numFmtId="0" fontId="9" fillId="0" borderId="224" xfId="2" applyBorder="1">
      <alignment vertical="center"/>
    </xf>
    <xf numFmtId="0" fontId="9" fillId="0" borderId="225" xfId="2" applyBorder="1">
      <alignment vertical="center"/>
    </xf>
    <xf numFmtId="0" fontId="9" fillId="0" borderId="226" xfId="2" applyBorder="1">
      <alignment vertical="center"/>
    </xf>
    <xf numFmtId="0" fontId="42" fillId="18" borderId="227" xfId="2" applyFont="1" applyFill="1" applyBorder="1" applyAlignment="1">
      <alignment horizontal="left" vertical="center" wrapText="1"/>
    </xf>
    <xf numFmtId="0" fontId="42" fillId="18" borderId="228" xfId="2" applyFont="1" applyFill="1" applyBorder="1" applyAlignment="1">
      <alignment horizontal="left" vertical="center" wrapText="1"/>
    </xf>
    <xf numFmtId="179" fontId="65" fillId="3" borderId="227" xfId="2" applyNumberFormat="1" applyFont="1" applyFill="1" applyBorder="1" applyAlignment="1">
      <alignment horizontal="center" vertical="center"/>
    </xf>
    <xf numFmtId="179" fontId="65" fillId="18" borderId="227" xfId="2" applyNumberFormat="1" applyFont="1" applyFill="1" applyBorder="1" applyAlignment="1">
      <alignment horizontal="center" vertical="center"/>
    </xf>
    <xf numFmtId="179" fontId="65" fillId="3" borderId="228" xfId="2" applyNumberFormat="1" applyFont="1" applyFill="1" applyBorder="1" applyAlignment="1">
      <alignment horizontal="center" vertical="center"/>
    </xf>
    <xf numFmtId="179" fontId="65" fillId="18" borderId="228" xfId="2" applyNumberFormat="1" applyFont="1" applyFill="1" applyBorder="1" applyAlignment="1">
      <alignment horizontal="center" vertical="center"/>
    </xf>
    <xf numFmtId="0" fontId="9" fillId="3" borderId="229" xfId="2" applyFill="1" applyBorder="1">
      <alignment vertical="center"/>
    </xf>
    <xf numFmtId="0" fontId="9" fillId="15" borderId="229" xfId="2" applyFill="1" applyBorder="1">
      <alignment vertical="center"/>
    </xf>
    <xf numFmtId="180" fontId="8" fillId="3" borderId="0" xfId="2" applyNumberFormat="1" applyFont="1" applyFill="1" applyAlignment="1">
      <alignment horizontal="center" vertical="center"/>
    </xf>
    <xf numFmtId="181" fontId="11" fillId="3" borderId="0" xfId="0" applyNumberFormat="1" applyFont="1" applyFill="1">
      <alignment vertical="center"/>
    </xf>
    <xf numFmtId="177" fontId="31" fillId="3" borderId="4" xfId="0" applyNumberFormat="1" applyFont="1" applyFill="1" applyBorder="1">
      <alignment vertical="center"/>
    </xf>
    <xf numFmtId="0" fontId="22" fillId="4" borderId="0" xfId="0" applyFont="1" applyFill="1" applyAlignment="1">
      <alignment horizontal="center" vertical="center"/>
    </xf>
    <xf numFmtId="0" fontId="21" fillId="4" borderId="0" xfId="0" applyFont="1" applyFill="1" applyAlignment="1">
      <alignment horizontal="center" vertical="center"/>
    </xf>
    <xf numFmtId="0" fontId="8" fillId="0" borderId="0" xfId="2" applyFont="1" applyAlignment="1">
      <alignment horizontal="center" vertical="center"/>
    </xf>
    <xf numFmtId="0" fontId="7" fillId="0" borderId="0" xfId="2" applyFont="1" applyAlignment="1">
      <alignment horizontal="left" vertical="center" wrapText="1"/>
    </xf>
    <xf numFmtId="0" fontId="9" fillId="0" borderId="108" xfId="2" applyBorder="1" applyAlignment="1">
      <alignment horizontal="center" vertical="center" shrinkToFit="1"/>
    </xf>
    <xf numFmtId="0" fontId="9" fillId="0" borderId="114" xfId="2" applyBorder="1" applyAlignment="1">
      <alignment horizontal="center" vertical="center" shrinkToFit="1"/>
    </xf>
    <xf numFmtId="0" fontId="9" fillId="0" borderId="107" xfId="2" applyBorder="1" applyAlignment="1">
      <alignment horizontal="center" vertical="center" shrinkToFit="1"/>
    </xf>
    <xf numFmtId="177" fontId="9" fillId="0" borderId="80" xfId="2" applyNumberFormat="1" applyBorder="1">
      <alignment vertical="center"/>
    </xf>
    <xf numFmtId="177" fontId="9" fillId="0" borderId="1" xfId="2" applyNumberFormat="1" applyBorder="1">
      <alignment vertical="center"/>
    </xf>
    <xf numFmtId="177" fontId="9" fillId="0" borderId="77" xfId="2" applyNumberFormat="1" applyBorder="1">
      <alignment vertical="center"/>
    </xf>
    <xf numFmtId="0" fontId="9" fillId="0" borderId="131" xfId="2" applyBorder="1" applyAlignment="1">
      <alignment horizontal="center" vertical="center"/>
    </xf>
    <xf numFmtId="49" fontId="67" fillId="0" borderId="84" xfId="0" applyNumberFormat="1" applyFont="1" applyBorder="1" applyAlignment="1">
      <alignment horizontal="left" vertical="center" wrapText="1" shrinkToFit="1"/>
    </xf>
    <xf numFmtId="181" fontId="9" fillId="0" borderId="139" xfId="2" applyNumberFormat="1" applyBorder="1">
      <alignment vertical="center"/>
    </xf>
    <xf numFmtId="181" fontId="9" fillId="0" borderId="30" xfId="2" applyNumberFormat="1" applyBorder="1">
      <alignment vertical="center"/>
    </xf>
    <xf numFmtId="181" fontId="9" fillId="0" borderId="140" xfId="2" applyNumberFormat="1" applyBorder="1">
      <alignment vertical="center"/>
    </xf>
    <xf numFmtId="181" fontId="9" fillId="0" borderId="128" xfId="2" applyNumberFormat="1" applyBorder="1">
      <alignment vertical="center"/>
    </xf>
    <xf numFmtId="181" fontId="9" fillId="0" borderId="148" xfId="2" applyNumberFormat="1" applyBorder="1">
      <alignment vertical="center"/>
    </xf>
    <xf numFmtId="177" fontId="9" fillId="0" borderId="6" xfId="2" applyNumberFormat="1" applyBorder="1">
      <alignment vertical="center"/>
    </xf>
    <xf numFmtId="181" fontId="9" fillId="0" borderId="147" xfId="2" applyNumberFormat="1" applyBorder="1">
      <alignment vertical="center"/>
    </xf>
    <xf numFmtId="181" fontId="9" fillId="0" borderId="1" xfId="2" applyNumberFormat="1" applyBorder="1">
      <alignment vertical="center"/>
    </xf>
    <xf numFmtId="181" fontId="9" fillId="0" borderId="77" xfId="2" applyNumberFormat="1" applyBorder="1">
      <alignment vertical="center"/>
    </xf>
    <xf numFmtId="0" fontId="9" fillId="0" borderId="20" xfId="2" applyBorder="1">
      <alignment vertical="center"/>
    </xf>
    <xf numFmtId="0" fontId="9" fillId="0" borderId="139" xfId="2" applyBorder="1">
      <alignment vertical="center"/>
    </xf>
    <xf numFmtId="0" fontId="9" fillId="0" borderId="148" xfId="2" applyBorder="1">
      <alignment vertical="center"/>
    </xf>
    <xf numFmtId="181" fontId="9" fillId="0" borderId="1" xfId="3" applyNumberFormat="1" applyBorder="1">
      <alignment vertical="center"/>
    </xf>
    <xf numFmtId="181" fontId="9" fillId="0" borderId="77" xfId="3" applyNumberFormat="1" applyBorder="1">
      <alignment vertical="center"/>
    </xf>
    <xf numFmtId="0" fontId="9" fillId="0" borderId="10" xfId="2" applyBorder="1">
      <alignment vertical="center"/>
    </xf>
    <xf numFmtId="0" fontId="9" fillId="0" borderId="149" xfId="2" applyBorder="1">
      <alignment vertical="center"/>
    </xf>
    <xf numFmtId="0" fontId="9" fillId="0" borderId="82" xfId="2" applyBorder="1">
      <alignment vertical="center"/>
    </xf>
    <xf numFmtId="0" fontId="9" fillId="0" borderId="150" xfId="2" applyBorder="1">
      <alignment vertical="center"/>
    </xf>
    <xf numFmtId="0" fontId="9" fillId="0" borderId="141" xfId="2" applyBorder="1">
      <alignment vertical="center"/>
    </xf>
    <xf numFmtId="0" fontId="9" fillId="0" borderId="137" xfId="2" applyBorder="1">
      <alignment vertical="center"/>
    </xf>
    <xf numFmtId="0" fontId="9" fillId="0" borderId="40" xfId="2" applyBorder="1">
      <alignment vertical="center"/>
    </xf>
    <xf numFmtId="0" fontId="9" fillId="0" borderId="151" xfId="2" applyBorder="1">
      <alignment vertical="center"/>
    </xf>
    <xf numFmtId="49" fontId="67" fillId="0" borderId="97" xfId="0" applyNumberFormat="1" applyFont="1" applyBorder="1" applyAlignment="1">
      <alignment horizontal="left" vertical="center" wrapText="1" shrinkToFit="1"/>
    </xf>
    <xf numFmtId="0" fontId="9" fillId="0" borderId="24" xfId="2" applyBorder="1">
      <alignment vertical="center"/>
    </xf>
    <xf numFmtId="181" fontId="9" fillId="0" borderId="20" xfId="2" applyNumberFormat="1" applyBorder="1">
      <alignment vertical="center"/>
    </xf>
    <xf numFmtId="181" fontId="9" fillId="0" borderId="40" xfId="2" applyNumberFormat="1" applyBorder="1">
      <alignment vertical="center"/>
    </xf>
    <xf numFmtId="181" fontId="9" fillId="0" borderId="138" xfId="2" applyNumberFormat="1" applyBorder="1">
      <alignment vertical="center"/>
    </xf>
    <xf numFmtId="0" fontId="87" fillId="0" borderId="97" xfId="0" applyFont="1" applyBorder="1" applyAlignment="1">
      <alignment vertical="center" wrapText="1" shrinkToFit="1"/>
    </xf>
    <xf numFmtId="181" fontId="9" fillId="0" borderId="10" xfId="2" applyNumberFormat="1" applyBorder="1">
      <alignment vertical="center"/>
    </xf>
    <xf numFmtId="181" fontId="9" fillId="0" borderId="136" xfId="2" applyNumberFormat="1" applyBorder="1">
      <alignment vertical="center"/>
    </xf>
    <xf numFmtId="0" fontId="9" fillId="0" borderId="1" xfId="2" applyBorder="1">
      <alignment vertical="center"/>
    </xf>
    <xf numFmtId="0" fontId="9" fillId="0" borderId="155" xfId="2" applyBorder="1">
      <alignment vertical="center"/>
    </xf>
    <xf numFmtId="49" fontId="67" fillId="0" borderId="38" xfId="0" applyNumberFormat="1" applyFont="1" applyBorder="1" applyAlignment="1">
      <alignment horizontal="left" vertical="center" wrapText="1" shrinkToFit="1"/>
    </xf>
    <xf numFmtId="181" fontId="9" fillId="0" borderId="104" xfId="2" applyNumberFormat="1" applyBorder="1">
      <alignment vertical="center"/>
    </xf>
    <xf numFmtId="0" fontId="87" fillId="0" borderId="38" xfId="0" applyFont="1" applyBorder="1" applyAlignment="1">
      <alignment vertical="center" wrapText="1"/>
    </xf>
    <xf numFmtId="181" fontId="0" fillId="0" borderId="147" xfId="3" applyNumberFormat="1" applyFont="1" applyBorder="1">
      <alignment vertical="center"/>
    </xf>
    <xf numFmtId="181" fontId="0" fillId="0" borderId="156" xfId="3" applyNumberFormat="1" applyFont="1" applyBorder="1">
      <alignment vertical="center"/>
    </xf>
    <xf numFmtId="0" fontId="87" fillId="0" borderId="38" xfId="0" applyFont="1" applyBorder="1" applyAlignment="1">
      <alignment vertical="center" wrapText="1" shrinkToFit="1"/>
    </xf>
    <xf numFmtId="0" fontId="87" fillId="0" borderId="84" xfId="0" applyFont="1" applyBorder="1" applyAlignment="1">
      <alignment vertical="center" wrapText="1" shrinkToFit="1"/>
    </xf>
    <xf numFmtId="181" fontId="9" fillId="0" borderId="156" xfId="3" applyNumberFormat="1" applyBorder="1">
      <alignment vertical="center"/>
    </xf>
    <xf numFmtId="0" fontId="38" fillId="0" borderId="95" xfId="3" applyFont="1" applyBorder="1" applyAlignment="1">
      <alignment vertical="center" wrapText="1"/>
    </xf>
    <xf numFmtId="0" fontId="9" fillId="0" borderId="104" xfId="3" applyBorder="1" applyAlignment="1">
      <alignment horizontal="center" vertical="center"/>
    </xf>
    <xf numFmtId="190" fontId="9" fillId="0" borderId="142" xfId="2" applyNumberFormat="1" applyBorder="1">
      <alignment vertical="center"/>
    </xf>
    <xf numFmtId="190" fontId="9" fillId="0" borderId="139" xfId="2" applyNumberFormat="1" applyBorder="1">
      <alignment vertical="center"/>
    </xf>
    <xf numFmtId="190" fontId="9" fillId="0" borderId="141" xfId="2" applyNumberFormat="1" applyBorder="1">
      <alignment vertical="center"/>
    </xf>
    <xf numFmtId="190" fontId="9" fillId="0" borderId="110" xfId="2" applyNumberFormat="1" applyBorder="1">
      <alignment vertical="center"/>
    </xf>
    <xf numFmtId="0" fontId="9" fillId="0" borderId="109" xfId="3" applyBorder="1" applyAlignment="1">
      <alignment horizontal="center" vertical="center"/>
    </xf>
    <xf numFmtId="181" fontId="9" fillId="0" borderId="104" xfId="3" applyNumberFormat="1" applyBorder="1">
      <alignment vertical="center"/>
    </xf>
    <xf numFmtId="0" fontId="9" fillId="0" borderId="84" xfId="3" applyBorder="1" applyAlignment="1">
      <alignment horizontal="center" vertical="center"/>
    </xf>
    <xf numFmtId="190" fontId="9" fillId="0" borderId="96" xfId="2" applyNumberFormat="1" applyBorder="1">
      <alignment vertical="center"/>
    </xf>
    <xf numFmtId="0" fontId="17" fillId="0" borderId="1" xfId="2" applyFont="1" applyBorder="1">
      <alignment vertical="center"/>
    </xf>
    <xf numFmtId="181" fontId="9" fillId="0" borderId="142" xfId="3" applyNumberFormat="1" applyBorder="1">
      <alignment vertical="center"/>
    </xf>
    <xf numFmtId="181" fontId="9" fillId="0" borderId="139" xfId="3" applyNumberFormat="1" applyBorder="1">
      <alignment vertical="center"/>
    </xf>
    <xf numFmtId="0" fontId="17" fillId="0" borderId="139" xfId="2" applyFont="1" applyBorder="1">
      <alignment vertical="center"/>
    </xf>
    <xf numFmtId="0" fontId="9" fillId="0" borderId="111" xfId="3" applyBorder="1" applyAlignment="1">
      <alignment horizontal="center" vertical="center"/>
    </xf>
    <xf numFmtId="0" fontId="38" fillId="0" borderId="113" xfId="3" applyFont="1" applyBorder="1" applyAlignment="1">
      <alignment vertical="center" wrapText="1"/>
    </xf>
    <xf numFmtId="181" fontId="9" fillId="0" borderId="100" xfId="3" applyNumberFormat="1" applyBorder="1">
      <alignment vertical="center"/>
    </xf>
    <xf numFmtId="181" fontId="9" fillId="0" borderId="145" xfId="3" applyNumberFormat="1" applyBorder="1">
      <alignment vertical="center"/>
    </xf>
    <xf numFmtId="0" fontId="17" fillId="0" borderId="145" xfId="2" applyFont="1" applyBorder="1">
      <alignment vertical="center"/>
    </xf>
    <xf numFmtId="0" fontId="9" fillId="0" borderId="145" xfId="2" applyBorder="1">
      <alignment vertical="center"/>
    </xf>
    <xf numFmtId="0" fontId="9" fillId="0" borderId="157" xfId="2" applyBorder="1">
      <alignment vertical="center"/>
    </xf>
    <xf numFmtId="0" fontId="9" fillId="0" borderId="112" xfId="3" applyBorder="1" applyAlignment="1">
      <alignment horizontal="center" vertical="center"/>
    </xf>
    <xf numFmtId="190" fontId="9" fillId="0" borderId="144" xfId="2" applyNumberFormat="1" applyBorder="1">
      <alignment vertical="center"/>
    </xf>
    <xf numFmtId="190" fontId="9" fillId="0" borderId="145" xfId="2" applyNumberFormat="1" applyBorder="1">
      <alignment vertical="center"/>
    </xf>
    <xf numFmtId="190" fontId="9" fillId="0" borderId="146" xfId="2" applyNumberFormat="1" applyBorder="1">
      <alignment vertical="center"/>
    </xf>
    <xf numFmtId="190" fontId="9" fillId="0" borderId="121" xfId="2" applyNumberFormat="1" applyBorder="1">
      <alignment vertical="center"/>
    </xf>
    <xf numFmtId="190" fontId="9" fillId="0" borderId="157" xfId="2" applyNumberFormat="1" applyBorder="1">
      <alignment vertical="center"/>
    </xf>
    <xf numFmtId="0" fontId="9" fillId="0" borderId="0" xfId="3" applyAlignment="1">
      <alignment horizontal="center" vertical="center"/>
    </xf>
    <xf numFmtId="0" fontId="7" fillId="0" borderId="0" xfId="3" applyFont="1" applyAlignment="1">
      <alignment horizontal="center" vertical="center" wrapText="1"/>
    </xf>
    <xf numFmtId="181" fontId="9" fillId="0" borderId="0" xfId="3" applyNumberFormat="1">
      <alignment vertical="center"/>
    </xf>
    <xf numFmtId="0" fontId="17" fillId="0" borderId="0" xfId="2" applyFont="1">
      <alignment vertical="center"/>
    </xf>
    <xf numFmtId="177" fontId="9" fillId="0" borderId="8" xfId="2" applyNumberFormat="1" applyBorder="1">
      <alignment vertical="center"/>
    </xf>
    <xf numFmtId="0" fontId="7" fillId="0" borderId="0" xfId="2" applyFont="1" applyAlignment="1">
      <alignment horizontal="right" vertical="center" wrapText="1"/>
    </xf>
    <xf numFmtId="0" fontId="17" fillId="0" borderId="0" xfId="2" applyFont="1" applyAlignment="1">
      <alignment vertical="center" wrapText="1"/>
    </xf>
    <xf numFmtId="177" fontId="9" fillId="0" borderId="106" xfId="2" applyNumberFormat="1" applyBorder="1">
      <alignment vertical="center"/>
    </xf>
    <xf numFmtId="177" fontId="9" fillId="0" borderId="143" xfId="2" applyNumberFormat="1" applyBorder="1">
      <alignment vertical="center"/>
    </xf>
    <xf numFmtId="177" fontId="9" fillId="0" borderId="105" xfId="2" applyNumberFormat="1" applyBorder="1">
      <alignment vertical="center"/>
    </xf>
    <xf numFmtId="177" fontId="9" fillId="0" borderId="162" xfId="2" applyNumberFormat="1" applyBorder="1">
      <alignment vertical="center"/>
    </xf>
    <xf numFmtId="177" fontId="9" fillId="0" borderId="18" xfId="2" applyNumberFormat="1" applyBorder="1">
      <alignment vertical="center"/>
    </xf>
    <xf numFmtId="177" fontId="9" fillId="0" borderId="40" xfId="2" applyNumberFormat="1" applyBorder="1">
      <alignment vertical="center"/>
    </xf>
    <xf numFmtId="177" fontId="9" fillId="0" borderId="89" xfId="2" applyNumberFormat="1" applyBorder="1">
      <alignment vertical="center"/>
    </xf>
    <xf numFmtId="177" fontId="9" fillId="0" borderId="172" xfId="2" applyNumberFormat="1" applyBorder="1">
      <alignment vertical="center"/>
    </xf>
    <xf numFmtId="177" fontId="9" fillId="0" borderId="180" xfId="2" applyNumberFormat="1" applyBorder="1">
      <alignment vertical="center"/>
    </xf>
    <xf numFmtId="177" fontId="9" fillId="0" borderId="33" xfId="2" applyNumberFormat="1" applyBorder="1">
      <alignment vertical="center"/>
    </xf>
    <xf numFmtId="177" fontId="9" fillId="0" borderId="83" xfId="2" applyNumberFormat="1" applyBorder="1">
      <alignment vertical="center"/>
    </xf>
    <xf numFmtId="177" fontId="9" fillId="0" borderId="21" xfId="2" applyNumberFormat="1" applyBorder="1">
      <alignment vertical="center"/>
    </xf>
    <xf numFmtId="177" fontId="9" fillId="0" borderId="38" xfId="2" applyNumberFormat="1" applyBorder="1">
      <alignment vertical="center"/>
    </xf>
    <xf numFmtId="177" fontId="9" fillId="0" borderId="30" xfId="2" applyNumberFormat="1" applyBorder="1">
      <alignment vertical="center"/>
    </xf>
    <xf numFmtId="177" fontId="9" fillId="0" borderId="2" xfId="2" applyNumberFormat="1" applyBorder="1">
      <alignment vertical="center"/>
    </xf>
    <xf numFmtId="177" fontId="9" fillId="0" borderId="19" xfId="2" applyNumberFormat="1" applyBorder="1">
      <alignment vertical="center"/>
    </xf>
    <xf numFmtId="177" fontId="9" fillId="0" borderId="29" xfId="2" applyNumberFormat="1" applyBorder="1">
      <alignment vertical="center"/>
    </xf>
    <xf numFmtId="177" fontId="9" fillId="0" borderId="15" xfId="2" applyNumberFormat="1" applyBorder="1">
      <alignment vertical="center"/>
    </xf>
    <xf numFmtId="177" fontId="9" fillId="0" borderId="0" xfId="2" applyNumberFormat="1">
      <alignment vertical="center"/>
    </xf>
    <xf numFmtId="0" fontId="71" fillId="0" borderId="0" xfId="3" applyFont="1">
      <alignment vertical="center"/>
    </xf>
    <xf numFmtId="0" fontId="17" fillId="0" borderId="0" xfId="3" applyFont="1" applyAlignment="1">
      <alignment vertical="center" wrapText="1"/>
    </xf>
    <xf numFmtId="0" fontId="8" fillId="0" borderId="0" xfId="0" applyFont="1">
      <alignment vertical="center"/>
    </xf>
    <xf numFmtId="177" fontId="0" fillId="0" borderId="0" xfId="0" applyNumberFormat="1">
      <alignment vertical="center"/>
    </xf>
    <xf numFmtId="0" fontId="17" fillId="0" borderId="0" xfId="0" applyFont="1" applyAlignment="1">
      <alignment vertical="center" wrapText="1"/>
    </xf>
    <xf numFmtId="0" fontId="17" fillId="0" borderId="0" xfId="3" applyFont="1">
      <alignment vertical="center"/>
    </xf>
    <xf numFmtId="0" fontId="89" fillId="0" borderId="0" xfId="3" applyFont="1">
      <alignment vertical="center"/>
    </xf>
    <xf numFmtId="0" fontId="9" fillId="0" borderId="0" xfId="3">
      <alignment vertical="center"/>
    </xf>
    <xf numFmtId="0" fontId="7" fillId="0" borderId="0" xfId="3" applyFont="1" applyAlignment="1">
      <alignment horizontal="right" vertical="center" wrapText="1"/>
    </xf>
    <xf numFmtId="0" fontId="0" fillId="0" borderId="0" xfId="3" applyFont="1">
      <alignment vertical="center"/>
    </xf>
    <xf numFmtId="0" fontId="72" fillId="0" borderId="0" xfId="3" applyFont="1">
      <alignment vertical="center"/>
    </xf>
    <xf numFmtId="0" fontId="8" fillId="0" borderId="0" xfId="2" applyFont="1">
      <alignment vertical="center"/>
    </xf>
    <xf numFmtId="0" fontId="17" fillId="25" borderId="0" xfId="0" applyFont="1" applyFill="1" applyAlignment="1">
      <alignment vertical="center" wrapText="1"/>
    </xf>
    <xf numFmtId="0" fontId="17" fillId="25" borderId="0" xfId="3" applyFont="1" applyFill="1">
      <alignment vertical="center"/>
    </xf>
    <xf numFmtId="0" fontId="16" fillId="0" borderId="0" xfId="0" applyFont="1" applyAlignment="1">
      <alignment horizontal="center" vertical="center"/>
    </xf>
    <xf numFmtId="0" fontId="16" fillId="0" borderId="84" xfId="4" applyFont="1" applyBorder="1" applyAlignment="1">
      <alignment horizontal="center" vertical="center"/>
    </xf>
    <xf numFmtId="0" fontId="16" fillId="17" borderId="84" xfId="4" applyFont="1" applyFill="1" applyBorder="1" applyAlignment="1">
      <alignment horizontal="center" vertical="center"/>
    </xf>
    <xf numFmtId="0" fontId="32" fillId="0" borderId="43" xfId="2" applyFont="1" applyBorder="1" applyAlignment="1">
      <alignment horizontal="center" vertical="center" shrinkToFit="1"/>
    </xf>
    <xf numFmtId="0" fontId="32" fillId="0" borderId="117" xfId="2" applyFont="1" applyBorder="1" applyAlignment="1">
      <alignment horizontal="center" vertical="center" shrinkToFit="1"/>
    </xf>
    <xf numFmtId="182" fontId="32" fillId="0" borderId="120" xfId="2" applyNumberFormat="1" applyFont="1" applyBorder="1" applyAlignment="1" applyProtection="1">
      <alignment horizontal="center" vertical="center" shrinkToFit="1"/>
      <protection locked="0"/>
    </xf>
    <xf numFmtId="181" fontId="32" fillId="0" borderId="113" xfId="2" applyNumberFormat="1" applyFont="1" applyBorder="1" applyAlignment="1" applyProtection="1">
      <alignment horizontal="center" vertical="center" shrinkToFit="1"/>
      <protection locked="0"/>
    </xf>
    <xf numFmtId="181" fontId="32" fillId="0" borderId="116" xfId="2" applyNumberFormat="1" applyFont="1" applyBorder="1" applyAlignment="1" applyProtection="1">
      <alignment horizontal="center" vertical="center" shrinkToFit="1"/>
      <protection locked="0"/>
    </xf>
    <xf numFmtId="0" fontId="7" fillId="0" borderId="120" xfId="2" applyFont="1" applyBorder="1" applyAlignment="1">
      <alignment horizontal="center" vertical="center" wrapText="1"/>
    </xf>
    <xf numFmtId="0" fontId="9" fillId="0" borderId="120" xfId="2" applyBorder="1" applyAlignment="1">
      <alignment horizontal="center" vertical="center" shrinkToFit="1"/>
    </xf>
    <xf numFmtId="0" fontId="9" fillId="0" borderId="123" xfId="2" applyBorder="1" applyAlignment="1">
      <alignment horizontal="center" vertical="center" shrinkToFit="1"/>
    </xf>
    <xf numFmtId="0" fontId="9" fillId="0" borderId="95" xfId="2" applyBorder="1" applyAlignment="1">
      <alignment horizontal="center" vertical="center" shrinkToFit="1"/>
    </xf>
    <xf numFmtId="181" fontId="32" fillId="0" borderId="95" xfId="2" applyNumberFormat="1" applyFont="1" applyBorder="1" applyAlignment="1" applyProtection="1">
      <alignment horizontal="center" vertical="center" shrinkToFit="1"/>
      <protection locked="0"/>
    </xf>
    <xf numFmtId="181" fontId="32" fillId="0" borderId="17" xfId="2" applyNumberFormat="1" applyFont="1" applyBorder="1" applyAlignment="1" applyProtection="1">
      <alignment horizontal="center" vertical="center" shrinkToFit="1"/>
      <protection locked="0"/>
    </xf>
    <xf numFmtId="181" fontId="32" fillId="0" borderId="132" xfId="2" applyNumberFormat="1" applyFont="1" applyBorder="1" applyAlignment="1" applyProtection="1">
      <alignment horizontal="center" vertical="center" shrinkToFit="1"/>
      <protection locked="0"/>
    </xf>
    <xf numFmtId="0" fontId="9" fillId="0" borderId="18" xfId="2" applyBorder="1" applyAlignment="1">
      <alignment horizontal="center" vertical="center" shrinkToFit="1"/>
    </xf>
    <xf numFmtId="0" fontId="9" fillId="0" borderId="112" xfId="2" applyBorder="1" applyAlignment="1">
      <alignment horizontal="center" vertical="center"/>
    </xf>
    <xf numFmtId="181" fontId="32" fillId="0" borderId="110" xfId="2" applyNumberFormat="1" applyFont="1" applyBorder="1" applyAlignment="1" applyProtection="1">
      <alignment horizontal="center" vertical="center" shrinkToFit="1"/>
      <protection locked="0"/>
    </xf>
    <xf numFmtId="0" fontId="49" fillId="0" borderId="0" xfId="2" applyFont="1" applyAlignment="1">
      <alignment horizontal="center" vertical="center" textRotation="255"/>
    </xf>
    <xf numFmtId="0" fontId="8" fillId="0" borderId="183" xfId="2" applyFont="1" applyBorder="1" applyAlignment="1">
      <alignment horizontal="left" vertical="center"/>
    </xf>
    <xf numFmtId="0" fontId="8" fillId="0" borderId="182" xfId="2" applyFont="1" applyBorder="1" applyAlignment="1">
      <alignment horizontal="left" vertical="center"/>
    </xf>
    <xf numFmtId="181" fontId="32" fillId="0" borderId="0" xfId="2" applyNumberFormat="1" applyFont="1" applyAlignment="1" applyProtection="1">
      <alignment horizontal="center" vertical="center" shrinkToFit="1"/>
      <protection locked="0"/>
    </xf>
    <xf numFmtId="0" fontId="9" fillId="0" borderId="165" xfId="2" applyBorder="1" applyAlignment="1">
      <alignment horizontal="center" vertical="center" shrinkToFit="1"/>
    </xf>
    <xf numFmtId="181" fontId="32" fillId="0" borderId="91" xfId="2" applyNumberFormat="1" applyFont="1" applyBorder="1" applyAlignment="1" applyProtection="1">
      <alignment horizontal="center" vertical="center" shrinkToFit="1"/>
      <protection locked="0"/>
    </xf>
    <xf numFmtId="0" fontId="8" fillId="0" borderId="184" xfId="2" applyFont="1" applyBorder="1" applyAlignment="1">
      <alignment horizontal="left" vertical="center"/>
    </xf>
    <xf numFmtId="177" fontId="9" fillId="0" borderId="155" xfId="2" applyNumberFormat="1" applyBorder="1">
      <alignment vertical="center"/>
    </xf>
    <xf numFmtId="177" fontId="9" fillId="0" borderId="5" xfId="2" applyNumberFormat="1" applyBorder="1">
      <alignment vertical="center"/>
    </xf>
    <xf numFmtId="177" fontId="9" fillId="0" borderId="79" xfId="2" applyNumberFormat="1" applyBorder="1">
      <alignment vertical="center"/>
    </xf>
    <xf numFmtId="177" fontId="9" fillId="0" borderId="164" xfId="2" applyNumberFormat="1" applyBorder="1">
      <alignment vertical="center"/>
    </xf>
    <xf numFmtId="177" fontId="9" fillId="0" borderId="92" xfId="2" applyNumberFormat="1" applyBorder="1">
      <alignment vertical="center"/>
    </xf>
    <xf numFmtId="177" fontId="9" fillId="0" borderId="93" xfId="2" applyNumberFormat="1" applyBorder="1">
      <alignment vertical="center"/>
    </xf>
    <xf numFmtId="177" fontId="9" fillId="0" borderId="174" xfId="2" applyNumberFormat="1" applyBorder="1">
      <alignment vertical="center"/>
    </xf>
    <xf numFmtId="177" fontId="9" fillId="0" borderId="17" xfId="2" applyNumberFormat="1" applyBorder="1">
      <alignment vertical="center"/>
    </xf>
    <xf numFmtId="177" fontId="9" fillId="0" borderId="20" xfId="2" applyNumberFormat="1" applyBorder="1">
      <alignment vertical="center"/>
    </xf>
    <xf numFmtId="177" fontId="9" fillId="0" borderId="102" xfId="2" applyNumberFormat="1" applyBorder="1">
      <alignment vertical="center"/>
    </xf>
    <xf numFmtId="181" fontId="9" fillId="0" borderId="156" xfId="2" applyNumberFormat="1" applyBorder="1">
      <alignment vertical="center"/>
    </xf>
    <xf numFmtId="0" fontId="87" fillId="0" borderId="84" xfId="0" applyFont="1" applyBorder="1" applyAlignment="1">
      <alignment vertical="center" wrapText="1"/>
    </xf>
    <xf numFmtId="0" fontId="87" fillId="0" borderId="97" xfId="0" applyFont="1" applyBorder="1" applyAlignment="1">
      <alignment vertical="center" wrapText="1"/>
    </xf>
    <xf numFmtId="0" fontId="87" fillId="0" borderId="97" xfId="0" applyFont="1" applyBorder="1" applyAlignment="1">
      <alignment horizontal="left" vertical="center" wrapText="1" shrinkToFit="1"/>
    </xf>
    <xf numFmtId="181" fontId="9" fillId="0" borderId="152" xfId="2" applyNumberFormat="1" applyBorder="1">
      <alignment vertical="center"/>
    </xf>
    <xf numFmtId="181" fontId="9" fillId="0" borderId="142" xfId="2" applyNumberFormat="1" applyBorder="1">
      <alignment vertical="center"/>
    </xf>
    <xf numFmtId="181" fontId="9" fillId="0" borderId="153" xfId="2" applyNumberFormat="1" applyBorder="1">
      <alignment vertical="center"/>
    </xf>
    <xf numFmtId="0" fontId="87" fillId="0" borderId="84" xfId="0" applyFont="1" applyBorder="1" applyAlignment="1">
      <alignment horizontal="left" vertical="center" wrapText="1" shrinkToFit="1"/>
    </xf>
    <xf numFmtId="181" fontId="9" fillId="0" borderId="154" xfId="2" applyNumberFormat="1" applyBorder="1">
      <alignment vertical="center"/>
    </xf>
    <xf numFmtId="49" fontId="67" fillId="0" borderId="31" xfId="0" applyNumberFormat="1" applyFont="1" applyBorder="1" applyAlignment="1">
      <alignment horizontal="left" vertical="center" wrapText="1" shrinkToFit="1"/>
    </xf>
    <xf numFmtId="0" fontId="87" fillId="0" borderId="32" xfId="0" applyFont="1" applyBorder="1" applyAlignment="1">
      <alignment vertical="center" wrapText="1"/>
    </xf>
    <xf numFmtId="177" fontId="9" fillId="25" borderId="1" xfId="2" applyNumberFormat="1" applyFill="1" applyBorder="1">
      <alignment vertical="center"/>
    </xf>
    <xf numFmtId="177" fontId="9" fillId="25" borderId="6" xfId="2" applyNumberFormat="1" applyFill="1" applyBorder="1">
      <alignment vertical="center"/>
    </xf>
    <xf numFmtId="177" fontId="9" fillId="25" borderId="155" xfId="2" applyNumberFormat="1" applyFill="1" applyBorder="1">
      <alignment vertical="center"/>
    </xf>
    <xf numFmtId="177" fontId="9" fillId="25" borderId="164" xfId="2" applyNumberFormat="1" applyFill="1" applyBorder="1">
      <alignment vertical="center"/>
    </xf>
    <xf numFmtId="177" fontId="9" fillId="25" borderId="8" xfId="2" applyNumberFormat="1" applyFill="1" applyBorder="1">
      <alignment vertical="center"/>
    </xf>
    <xf numFmtId="177" fontId="9" fillId="25" borderId="10" xfId="2" applyNumberFormat="1" applyFill="1" applyBorder="1">
      <alignment vertical="center"/>
    </xf>
    <xf numFmtId="181" fontId="9" fillId="25" borderId="30" xfId="2" applyNumberFormat="1" applyFill="1" applyBorder="1">
      <alignment vertical="center"/>
    </xf>
    <xf numFmtId="181" fontId="9" fillId="25" borderId="1" xfId="2" applyNumberFormat="1" applyFill="1" applyBorder="1">
      <alignment vertical="center"/>
    </xf>
    <xf numFmtId="181" fontId="9" fillId="25" borderId="1" xfId="3" applyNumberFormat="1" applyFill="1" applyBorder="1">
      <alignment vertical="center"/>
    </xf>
    <xf numFmtId="181" fontId="9" fillId="25" borderId="20" xfId="2" applyNumberFormat="1" applyFill="1" applyBorder="1">
      <alignment vertical="center"/>
    </xf>
    <xf numFmtId="181" fontId="9" fillId="25" borderId="139" xfId="2" applyNumberFormat="1" applyFill="1" applyBorder="1">
      <alignment vertical="center"/>
    </xf>
    <xf numFmtId="181" fontId="9" fillId="25" borderId="40" xfId="2" applyNumberFormat="1" applyFill="1" applyBorder="1">
      <alignment vertical="center"/>
    </xf>
    <xf numFmtId="181" fontId="9" fillId="25" borderId="10" xfId="2" applyNumberFormat="1" applyFill="1" applyBorder="1">
      <alignment vertical="center"/>
    </xf>
    <xf numFmtId="0" fontId="15" fillId="7" borderId="36" xfId="0" applyFont="1" applyFill="1" applyBorder="1" applyAlignment="1">
      <alignment horizontal="center" vertical="center" wrapText="1"/>
    </xf>
    <xf numFmtId="181" fontId="31" fillId="3" borderId="24" xfId="0" applyNumberFormat="1" applyFont="1" applyFill="1" applyBorder="1" applyProtection="1">
      <alignment vertical="center"/>
      <protection locked="0"/>
    </xf>
    <xf numFmtId="181" fontId="31" fillId="3" borderId="80" xfId="0" applyNumberFormat="1" applyFont="1" applyFill="1" applyBorder="1" applyProtection="1">
      <alignment vertical="center"/>
      <protection locked="0"/>
    </xf>
    <xf numFmtId="0" fontId="31" fillId="7" borderId="127" xfId="0" applyFont="1" applyFill="1" applyBorder="1" applyAlignment="1">
      <alignment horizontal="center" vertical="center"/>
    </xf>
    <xf numFmtId="181" fontId="31" fillId="3" borderId="14" xfId="0" applyNumberFormat="1" applyFont="1" applyFill="1" applyBorder="1" applyProtection="1">
      <alignment vertical="center"/>
      <protection locked="0"/>
    </xf>
    <xf numFmtId="181" fontId="31" fillId="3" borderId="81" xfId="0" applyNumberFormat="1" applyFont="1" applyFill="1" applyBorder="1" applyProtection="1">
      <alignment vertical="center"/>
      <protection locked="0"/>
    </xf>
    <xf numFmtId="181" fontId="31" fillId="3" borderId="42" xfId="0" applyNumberFormat="1" applyFont="1" applyFill="1" applyBorder="1" applyProtection="1">
      <alignment vertical="center"/>
      <protection locked="0"/>
    </xf>
    <xf numFmtId="182" fontId="31" fillId="3" borderId="105" xfId="0" applyNumberFormat="1" applyFont="1" applyFill="1" applyBorder="1" applyProtection="1">
      <alignment vertical="center"/>
      <protection locked="0"/>
    </xf>
    <xf numFmtId="0" fontId="31" fillId="7" borderId="106" xfId="0" applyFont="1" applyFill="1" applyBorder="1" applyAlignment="1">
      <alignment horizontal="center" vertical="center"/>
    </xf>
    <xf numFmtId="181" fontId="31" fillId="3" borderId="231" xfId="0" applyNumberFormat="1" applyFont="1" applyFill="1" applyBorder="1" applyProtection="1">
      <alignment vertical="center"/>
      <protection locked="0"/>
    </xf>
    <xf numFmtId="181" fontId="31" fillId="3" borderId="2" xfId="0" applyNumberFormat="1" applyFont="1" applyFill="1" applyBorder="1" applyProtection="1">
      <alignment vertical="center"/>
      <protection locked="0"/>
    </xf>
    <xf numFmtId="181" fontId="31" fillId="3" borderId="4" xfId="0" applyNumberFormat="1" applyFont="1" applyFill="1" applyBorder="1" applyProtection="1">
      <alignment vertical="center"/>
      <protection locked="0"/>
    </xf>
    <xf numFmtId="181" fontId="31" fillId="3" borderId="11" xfId="0" applyNumberFormat="1" applyFont="1" applyFill="1" applyBorder="1" applyProtection="1">
      <alignment vertical="center"/>
      <protection locked="0"/>
    </xf>
    <xf numFmtId="181" fontId="31" fillId="3" borderId="230" xfId="0" applyNumberFormat="1" applyFont="1" applyFill="1" applyBorder="1" applyProtection="1">
      <alignment vertical="center"/>
      <protection locked="0"/>
    </xf>
    <xf numFmtId="0" fontId="15" fillId="7" borderId="38" xfId="0" applyFont="1" applyFill="1" applyBorder="1" applyAlignment="1">
      <alignment horizontal="center" vertical="center" wrapText="1"/>
    </xf>
    <xf numFmtId="0" fontId="15" fillId="7" borderId="232" xfId="0" applyFont="1" applyFill="1" applyBorder="1" applyAlignment="1">
      <alignment horizontal="center" vertical="center"/>
    </xf>
    <xf numFmtId="0" fontId="15" fillId="7" borderId="83" xfId="0" applyFont="1" applyFill="1" applyBorder="1" applyAlignment="1">
      <alignment horizontal="center" vertical="center"/>
    </xf>
    <xf numFmtId="0" fontId="15" fillId="7" borderId="20" xfId="0" applyFont="1" applyFill="1" applyBorder="1" applyAlignment="1">
      <alignment horizontal="center" vertical="center" wrapText="1"/>
    </xf>
    <xf numFmtId="0" fontId="15" fillId="7" borderId="21" xfId="0" applyFont="1" applyFill="1" applyBorder="1" applyAlignment="1">
      <alignment horizontal="center" vertical="center" wrapText="1"/>
    </xf>
    <xf numFmtId="0" fontId="29" fillId="7" borderId="20" xfId="0" applyFont="1" applyFill="1" applyBorder="1" applyAlignment="1">
      <alignment horizontal="center" vertical="center" wrapText="1"/>
    </xf>
    <xf numFmtId="0" fontId="9" fillId="14" borderId="233" xfId="2" applyFill="1" applyBorder="1">
      <alignment vertical="center"/>
    </xf>
    <xf numFmtId="181" fontId="96" fillId="7" borderId="42" xfId="0" applyNumberFormat="1" applyFont="1" applyFill="1" applyBorder="1" applyAlignment="1" applyProtection="1">
      <alignment horizontal="center" vertical="center"/>
      <protection locked="0"/>
    </xf>
    <xf numFmtId="181" fontId="31" fillId="7" borderId="42" xfId="0" applyNumberFormat="1" applyFont="1" applyFill="1" applyBorder="1" applyAlignment="1" applyProtection="1">
      <alignment horizontal="center" vertical="center"/>
      <protection locked="0"/>
    </xf>
    <xf numFmtId="0" fontId="97" fillId="3" borderId="0" xfId="2" applyFont="1" applyFill="1">
      <alignment vertical="center"/>
    </xf>
    <xf numFmtId="0" fontId="98" fillId="0" borderId="0" xfId="0" applyFont="1" applyAlignment="1">
      <alignment horizontal="right" vertical="center" wrapText="1"/>
    </xf>
    <xf numFmtId="0" fontId="98" fillId="0" borderId="0" xfId="0" applyFont="1">
      <alignment vertical="center"/>
    </xf>
    <xf numFmtId="180" fontId="99" fillId="3" borderId="0" xfId="2" applyNumberFormat="1" applyFont="1" applyFill="1" applyAlignment="1">
      <alignment horizontal="center" vertical="center"/>
    </xf>
    <xf numFmtId="180" fontId="100" fillId="3" borderId="0" xfId="2" applyNumberFormat="1" applyFont="1" applyFill="1" applyAlignment="1">
      <alignment vertical="center" wrapText="1"/>
    </xf>
    <xf numFmtId="177" fontId="101" fillId="3" borderId="0" xfId="2" applyNumberFormat="1" applyFont="1" applyFill="1">
      <alignment vertical="center"/>
    </xf>
    <xf numFmtId="177" fontId="101" fillId="3" borderId="0" xfId="2" applyNumberFormat="1" applyFont="1" applyFill="1" applyAlignment="1">
      <alignment horizontal="center" vertical="center"/>
    </xf>
    <xf numFmtId="191" fontId="101" fillId="3" borderId="0" xfId="2" applyNumberFormat="1" applyFont="1" applyFill="1">
      <alignment vertical="center"/>
    </xf>
    <xf numFmtId="0" fontId="100" fillId="3" borderId="0" xfId="2" applyFont="1" applyFill="1" applyAlignment="1">
      <alignment vertical="center" wrapText="1"/>
    </xf>
    <xf numFmtId="0" fontId="99" fillId="15" borderId="0" xfId="2" applyFont="1" applyFill="1">
      <alignment vertical="center"/>
    </xf>
    <xf numFmtId="0" fontId="103" fillId="0" borderId="0" xfId="2" applyFont="1" applyAlignment="1">
      <alignment horizontal="center" vertical="center"/>
    </xf>
    <xf numFmtId="0" fontId="103" fillId="0" borderId="0" xfId="2" applyFont="1">
      <alignment vertical="center"/>
    </xf>
    <xf numFmtId="0" fontId="106" fillId="18" borderId="0" xfId="2" applyFont="1" applyFill="1" applyAlignment="1">
      <alignment horizontal="center" vertical="center"/>
    </xf>
    <xf numFmtId="179" fontId="106" fillId="7" borderId="0" xfId="2" applyNumberFormat="1" applyFont="1" applyFill="1" applyAlignment="1">
      <alignment horizontal="center" vertical="center"/>
    </xf>
    <xf numFmtId="179" fontId="106" fillId="18" borderId="0" xfId="2" applyNumberFormat="1" applyFont="1" applyFill="1" applyAlignment="1">
      <alignment horizontal="center" vertical="center"/>
    </xf>
    <xf numFmtId="179" fontId="106" fillId="0" borderId="0" xfId="2" applyNumberFormat="1" applyFont="1" applyAlignment="1">
      <alignment horizontal="center" vertical="center"/>
    </xf>
    <xf numFmtId="0" fontId="107" fillId="3" borderId="0" xfId="2" applyFont="1" applyFill="1" applyAlignment="1" applyProtection="1">
      <alignment vertical="center" wrapText="1"/>
      <protection locked="0"/>
    </xf>
    <xf numFmtId="0" fontId="99" fillId="3" borderId="0" xfId="2" applyFont="1" applyFill="1">
      <alignment vertical="center"/>
    </xf>
    <xf numFmtId="0" fontId="99" fillId="0" borderId="0" xfId="2" applyFont="1" applyAlignment="1">
      <alignment horizontal="center" vertical="center"/>
    </xf>
    <xf numFmtId="0" fontId="99" fillId="0" borderId="0" xfId="2" applyFont="1">
      <alignment vertical="center"/>
    </xf>
    <xf numFmtId="0" fontId="108" fillId="0" borderId="0" xfId="2" applyFont="1" applyAlignment="1">
      <alignment horizontal="center" vertical="center" shrinkToFit="1"/>
    </xf>
    <xf numFmtId="0" fontId="108" fillId="3" borderId="0" xfId="2" applyFont="1" applyFill="1" applyAlignment="1">
      <alignment horizontal="center" vertical="center" shrinkToFit="1"/>
    </xf>
    <xf numFmtId="182" fontId="108" fillId="0" borderId="0" xfId="2" applyNumberFormat="1" applyFont="1" applyAlignment="1" applyProtection="1">
      <alignment horizontal="center" vertical="center" shrinkToFit="1"/>
      <protection locked="0"/>
    </xf>
    <xf numFmtId="181" fontId="108" fillId="0" borderId="0" xfId="2" applyNumberFormat="1" applyFont="1" applyAlignment="1" applyProtection="1">
      <alignment horizontal="center" vertical="center" shrinkToFit="1"/>
      <protection locked="0"/>
    </xf>
    <xf numFmtId="0" fontId="101" fillId="0" borderId="0" xfId="2" applyFont="1" applyAlignment="1">
      <alignment horizontal="center" vertical="center" wrapText="1"/>
    </xf>
    <xf numFmtId="0" fontId="99" fillId="3" borderId="0" xfId="2" applyFont="1" applyFill="1" applyAlignment="1">
      <alignment horizontal="center" vertical="center" shrinkToFit="1"/>
    </xf>
    <xf numFmtId="0" fontId="99" fillId="0" borderId="0" xfId="2" applyFont="1" applyAlignment="1">
      <alignment horizontal="center" vertical="center" shrinkToFit="1"/>
    </xf>
    <xf numFmtId="177" fontId="108" fillId="0" borderId="0" xfId="2" applyNumberFormat="1" applyFont="1" applyAlignment="1">
      <alignment horizontal="center" vertical="center" shrinkToFit="1"/>
    </xf>
    <xf numFmtId="0" fontId="38" fillId="3" borderId="237" xfId="2" applyFont="1" applyFill="1" applyBorder="1" applyAlignment="1">
      <alignment vertical="center" wrapText="1"/>
    </xf>
    <xf numFmtId="0" fontId="38" fillId="0" borderId="84" xfId="2" applyFont="1" applyBorder="1" applyAlignment="1">
      <alignment vertical="center" wrapText="1"/>
    </xf>
    <xf numFmtId="182" fontId="37" fillId="27" borderId="84" xfId="2" applyNumberFormat="1" applyFont="1" applyFill="1" applyBorder="1" applyAlignment="1" applyProtection="1">
      <alignment vertical="center" shrinkToFit="1"/>
      <protection locked="0"/>
    </xf>
    <xf numFmtId="177" fontId="33" fillId="27" borderId="84" xfId="2" applyNumberFormat="1" applyFont="1" applyFill="1" applyBorder="1" applyAlignment="1" applyProtection="1">
      <alignment vertical="center" shrinkToFit="1"/>
      <protection locked="0"/>
    </xf>
    <xf numFmtId="0" fontId="37" fillId="12" borderId="202" xfId="2" applyFont="1" applyFill="1" applyBorder="1" applyAlignment="1" applyProtection="1">
      <alignment vertical="center" shrinkToFit="1"/>
      <protection locked="0"/>
    </xf>
    <xf numFmtId="177" fontId="33" fillId="12" borderId="237" xfId="2" applyNumberFormat="1" applyFont="1" applyFill="1" applyBorder="1" applyAlignment="1" applyProtection="1">
      <alignment vertical="center" shrinkToFit="1"/>
      <protection locked="0"/>
    </xf>
    <xf numFmtId="177" fontId="33" fillId="12" borderId="238" xfId="2" applyNumberFormat="1" applyFont="1" applyFill="1" applyBorder="1" applyAlignment="1" applyProtection="1">
      <alignment vertical="center" shrinkToFit="1"/>
      <protection locked="0"/>
    </xf>
    <xf numFmtId="0" fontId="20" fillId="4" borderId="0" xfId="4" applyFont="1" applyFill="1" applyAlignment="1">
      <alignment horizontal="center" vertical="center"/>
    </xf>
    <xf numFmtId="0" fontId="22" fillId="4" borderId="0" xfId="4" applyFont="1" applyFill="1" applyAlignment="1">
      <alignment horizontal="center" vertical="center" wrapText="1"/>
    </xf>
    <xf numFmtId="0" fontId="22" fillId="4" borderId="0" xfId="4" applyFont="1" applyFill="1" applyAlignment="1">
      <alignment horizontal="center" vertical="center"/>
    </xf>
    <xf numFmtId="0" fontId="21" fillId="4" borderId="0" xfId="4" applyFont="1" applyFill="1" applyAlignment="1">
      <alignment horizontal="center" vertical="center"/>
    </xf>
    <xf numFmtId="0" fontId="16" fillId="0" borderId="0" xfId="4" applyFont="1">
      <alignment vertical="center"/>
    </xf>
    <xf numFmtId="0" fontId="16" fillId="0" borderId="0" xfId="4" applyFont="1" applyAlignment="1">
      <alignment vertical="center" wrapText="1"/>
    </xf>
    <xf numFmtId="0" fontId="80" fillId="0" borderId="0" xfId="0" applyFont="1" applyAlignment="1">
      <alignment horizontal="left" vertical="center"/>
    </xf>
    <xf numFmtId="0" fontId="64" fillId="3" borderId="0" xfId="0" applyFont="1" applyFill="1" applyAlignment="1">
      <alignment horizontal="center" vertical="center" wrapText="1"/>
    </xf>
    <xf numFmtId="0" fontId="20" fillId="4" borderId="0" xfId="0" applyFont="1" applyFill="1" applyAlignment="1">
      <alignment horizontal="center" vertical="center"/>
    </xf>
    <xf numFmtId="0" fontId="22" fillId="4" borderId="0" xfId="0" applyFont="1" applyFill="1" applyAlignment="1">
      <alignment horizontal="center" vertical="center"/>
    </xf>
    <xf numFmtId="0" fontId="21" fillId="4" borderId="0" xfId="0" applyFont="1" applyFill="1" applyAlignment="1">
      <alignment horizontal="center" vertical="center"/>
    </xf>
    <xf numFmtId="0" fontId="16" fillId="0" borderId="95" xfId="4" applyFont="1" applyBorder="1" applyAlignment="1">
      <alignment horizontal="center" vertical="center"/>
    </xf>
    <xf numFmtId="0" fontId="0" fillId="0" borderId="97" xfId="0" applyBorder="1" applyAlignment="1">
      <alignment horizontal="center" vertical="center"/>
    </xf>
    <xf numFmtId="0" fontId="0" fillId="0" borderId="96" xfId="0" applyBorder="1" applyAlignment="1">
      <alignment horizontal="center" vertical="center"/>
    </xf>
    <xf numFmtId="0" fontId="24" fillId="0" borderId="95" xfId="4" applyFont="1" applyBorder="1" applyAlignment="1">
      <alignment horizontal="center" vertical="center" wrapText="1"/>
    </xf>
    <xf numFmtId="0" fontId="25" fillId="0" borderId="96" xfId="0" applyFont="1" applyBorder="1" applyAlignment="1">
      <alignment horizontal="center" vertical="center"/>
    </xf>
    <xf numFmtId="0" fontId="25" fillId="0" borderId="97" xfId="0" applyFont="1" applyBorder="1" applyAlignment="1">
      <alignment horizontal="center" vertical="center"/>
    </xf>
    <xf numFmtId="0" fontId="16" fillId="0" borderId="0" xfId="0" applyFont="1">
      <alignment vertical="center"/>
    </xf>
    <xf numFmtId="0" fontId="3" fillId="0" borderId="0" xfId="0" applyFont="1">
      <alignment vertical="center"/>
    </xf>
    <xf numFmtId="183" fontId="3" fillId="0" borderId="0" xfId="0" applyNumberFormat="1" applyFont="1" applyAlignment="1">
      <alignment horizontal="left" vertical="center"/>
    </xf>
    <xf numFmtId="0" fontId="3" fillId="0" borderId="0" xfId="0" applyFont="1" applyAlignment="1">
      <alignment vertical="center" wrapText="1"/>
    </xf>
    <xf numFmtId="0" fontId="3" fillId="0" borderId="0" xfId="0" applyFont="1" applyAlignment="1">
      <alignment horizontal="justify" vertical="center"/>
    </xf>
    <xf numFmtId="0" fontId="9" fillId="23" borderId="97" xfId="0" applyFont="1" applyFill="1" applyBorder="1" applyAlignment="1">
      <alignment horizontal="left" vertical="center" wrapText="1"/>
    </xf>
    <xf numFmtId="0" fontId="9" fillId="23" borderId="84" xfId="0" applyFont="1" applyFill="1" applyBorder="1" applyAlignment="1">
      <alignment horizontal="left" vertical="center" wrapText="1"/>
    </xf>
    <xf numFmtId="181" fontId="37" fillId="12" borderId="95" xfId="2" applyNumberFormat="1" applyFont="1" applyFill="1" applyBorder="1" applyAlignment="1" applyProtection="1">
      <alignment vertical="center" shrinkToFit="1"/>
      <protection locked="0"/>
    </xf>
    <xf numFmtId="181" fontId="37" fillId="12" borderId="96" xfId="2" applyNumberFormat="1" applyFont="1" applyFill="1" applyBorder="1" applyAlignment="1" applyProtection="1">
      <alignment vertical="center" shrinkToFit="1"/>
      <protection locked="0"/>
    </xf>
    <xf numFmtId="181" fontId="37" fillId="12" borderId="110" xfId="2" applyNumberFormat="1" applyFont="1" applyFill="1" applyBorder="1" applyAlignment="1" applyProtection="1">
      <alignment vertical="center" shrinkToFit="1"/>
      <protection locked="0"/>
    </xf>
    <xf numFmtId="0" fontId="9" fillId="23" borderId="96" xfId="0" applyFont="1" applyFill="1" applyBorder="1" applyAlignment="1">
      <alignment horizontal="left" vertical="center" shrinkToFit="1"/>
    </xf>
    <xf numFmtId="0" fontId="9" fillId="23" borderId="97" xfId="0" applyFont="1" applyFill="1" applyBorder="1" applyAlignment="1">
      <alignment horizontal="left" vertical="center" shrinkToFit="1"/>
    </xf>
    <xf numFmtId="0" fontId="9" fillId="23" borderId="122" xfId="0" applyFont="1" applyFill="1" applyBorder="1" applyAlignment="1">
      <alignment horizontal="left" vertical="center" wrapText="1"/>
    </xf>
    <xf numFmtId="0" fontId="9" fillId="23" borderId="112" xfId="0" applyFont="1" applyFill="1" applyBorder="1" applyAlignment="1">
      <alignment horizontal="left" vertical="center" wrapText="1"/>
    </xf>
    <xf numFmtId="177" fontId="37" fillId="12" borderId="31" xfId="2" applyNumberFormat="1" applyFont="1" applyFill="1" applyBorder="1" applyAlignment="1">
      <alignment vertical="center" shrinkToFit="1"/>
    </xf>
    <xf numFmtId="177" fontId="37" fillId="12" borderId="132" xfId="2" applyNumberFormat="1" applyFont="1" applyFill="1" applyBorder="1" applyAlignment="1">
      <alignment vertical="center" shrinkToFit="1"/>
    </xf>
    <xf numFmtId="181" fontId="37" fillId="12" borderId="17" xfId="2" applyNumberFormat="1" applyFont="1" applyFill="1" applyBorder="1" applyAlignment="1" applyProtection="1">
      <alignment vertical="center" shrinkToFit="1"/>
      <protection locked="0"/>
    </xf>
    <xf numFmtId="181" fontId="37" fillId="12" borderId="26" xfId="2" applyNumberFormat="1" applyFont="1" applyFill="1" applyBorder="1" applyAlignment="1" applyProtection="1">
      <alignment vertical="center" shrinkToFit="1"/>
      <protection locked="0"/>
    </xf>
    <xf numFmtId="181" fontId="37" fillId="12" borderId="102" xfId="2" applyNumberFormat="1" applyFont="1" applyFill="1" applyBorder="1" applyAlignment="1" applyProtection="1">
      <alignment vertical="center" shrinkToFit="1"/>
      <protection locked="0"/>
    </xf>
    <xf numFmtId="0" fontId="36" fillId="3" borderId="95" xfId="2" applyFont="1" applyFill="1" applyBorder="1" applyAlignment="1">
      <alignment horizontal="center" vertical="center"/>
    </xf>
    <xf numFmtId="0" fontId="36" fillId="3" borderId="96" xfId="2" applyFont="1" applyFill="1" applyBorder="1" applyAlignment="1">
      <alignment horizontal="center" vertical="center"/>
    </xf>
    <xf numFmtId="0" fontId="36" fillId="3" borderId="97" xfId="2" applyFont="1" applyFill="1" applyBorder="1" applyAlignment="1">
      <alignment horizontal="center" vertical="center"/>
    </xf>
    <xf numFmtId="0" fontId="61" fillId="0" borderId="43" xfId="2" applyFont="1" applyBorder="1" applyAlignment="1" applyProtection="1">
      <alignment horizontal="center" vertical="center" wrapText="1"/>
      <protection locked="0"/>
    </xf>
    <xf numFmtId="0" fontId="61" fillId="0" borderId="94" xfId="2" applyFont="1" applyBorder="1" applyAlignment="1" applyProtection="1">
      <alignment horizontal="center" vertical="center" wrapText="1"/>
      <protection locked="0"/>
    </xf>
    <xf numFmtId="0" fontId="61" fillId="0" borderId="44" xfId="2" applyFont="1" applyBorder="1" applyAlignment="1" applyProtection="1">
      <alignment horizontal="center" vertical="center" wrapText="1"/>
      <protection locked="0"/>
    </xf>
    <xf numFmtId="0" fontId="33" fillId="3" borderId="84" xfId="2" applyFont="1" applyFill="1" applyBorder="1" applyAlignment="1">
      <alignment horizontal="center" vertical="center" wrapText="1"/>
    </xf>
    <xf numFmtId="0" fontId="33" fillId="3" borderId="120" xfId="2" applyFont="1" applyFill="1" applyBorder="1" applyAlignment="1">
      <alignment horizontal="center" vertical="center" wrapText="1" shrinkToFit="1"/>
    </xf>
    <xf numFmtId="0" fontId="33" fillId="3" borderId="118" xfId="2" applyFont="1" applyFill="1" applyBorder="1" applyAlignment="1">
      <alignment horizontal="center" vertical="center" wrapText="1" shrinkToFit="1"/>
    </xf>
    <xf numFmtId="0" fontId="33" fillId="3" borderId="99" xfId="2" applyFont="1" applyFill="1" applyBorder="1" applyAlignment="1">
      <alignment horizontal="center" vertical="center" wrapText="1" shrinkToFit="1"/>
    </xf>
    <xf numFmtId="0" fontId="9" fillId="3" borderId="84" xfId="2" applyFill="1" applyBorder="1" applyAlignment="1">
      <alignment horizontal="center" vertical="center"/>
    </xf>
    <xf numFmtId="0" fontId="33" fillId="3" borderId="0" xfId="2" applyFont="1" applyFill="1" applyAlignment="1">
      <alignment vertical="center" wrapText="1"/>
    </xf>
    <xf numFmtId="0" fontId="33" fillId="3" borderId="37" xfId="2" applyFont="1" applyFill="1" applyBorder="1" applyAlignment="1">
      <alignment vertical="center" wrapText="1"/>
    </xf>
    <xf numFmtId="0" fontId="33" fillId="3" borderId="167" xfId="2" applyFont="1" applyFill="1" applyBorder="1" applyAlignment="1">
      <alignment horizontal="left" vertical="center"/>
    </xf>
    <xf numFmtId="0" fontId="33" fillId="3" borderId="126" xfId="2" applyFont="1" applyFill="1" applyBorder="1" applyAlignment="1">
      <alignment horizontal="left" vertical="center"/>
    </xf>
    <xf numFmtId="182" fontId="37" fillId="12" borderId="120" xfId="2" applyNumberFormat="1" applyFont="1" applyFill="1" applyBorder="1" applyAlignment="1" applyProtection="1">
      <alignment vertical="center" shrinkToFit="1"/>
      <protection locked="0"/>
    </xf>
    <xf numFmtId="182" fontId="37" fillId="12" borderId="118" xfId="2" applyNumberFormat="1" applyFont="1" applyFill="1" applyBorder="1" applyAlignment="1" applyProtection="1">
      <alignment vertical="center" shrinkToFit="1"/>
      <protection locked="0"/>
    </xf>
    <xf numFmtId="182" fontId="37" fillId="12" borderId="99" xfId="2" applyNumberFormat="1" applyFont="1" applyFill="1" applyBorder="1" applyAlignment="1" applyProtection="1">
      <alignment vertical="center" shrinkToFit="1"/>
      <protection locked="0"/>
    </xf>
    <xf numFmtId="0" fontId="8" fillId="3" borderId="98" xfId="2" applyFont="1" applyFill="1" applyBorder="1" applyAlignment="1">
      <alignment horizontal="left" vertical="center" wrapText="1"/>
    </xf>
    <xf numFmtId="0" fontId="8" fillId="3" borderId="119" xfId="2" applyFont="1" applyFill="1" applyBorder="1" applyAlignment="1">
      <alignment horizontal="left" vertical="center" wrapText="1"/>
    </xf>
    <xf numFmtId="0" fontId="9" fillId="0" borderId="43" xfId="2" applyBorder="1" applyAlignment="1">
      <alignment horizontal="center" vertical="center" wrapText="1"/>
    </xf>
    <xf numFmtId="0" fontId="9" fillId="0" borderId="94" xfId="2" applyBorder="1" applyAlignment="1">
      <alignment horizontal="center" vertical="center" wrapText="1"/>
    </xf>
    <xf numFmtId="0" fontId="9" fillId="0" borderId="44" xfId="2" applyBorder="1" applyAlignment="1">
      <alignment horizontal="center" vertical="center" wrapText="1"/>
    </xf>
    <xf numFmtId="0" fontId="71" fillId="3" borderId="0" xfId="2" applyFont="1" applyFill="1" applyAlignment="1">
      <alignment horizontal="left" vertical="center" wrapText="1"/>
    </xf>
    <xf numFmtId="177" fontId="94" fillId="3" borderId="0" xfId="2" applyNumberFormat="1" applyFont="1" applyFill="1" applyAlignment="1">
      <alignment vertical="center" shrinkToFit="1"/>
    </xf>
    <xf numFmtId="0" fontId="93" fillId="3" borderId="0" xfId="2" applyFont="1" applyFill="1" applyAlignment="1">
      <alignment horizontal="left" vertical="center" shrinkToFit="1"/>
    </xf>
    <xf numFmtId="0" fontId="8" fillId="3" borderId="0" xfId="2" applyFont="1" applyFill="1" applyAlignment="1">
      <alignment horizontal="left" vertical="center" shrinkToFit="1"/>
    </xf>
    <xf numFmtId="181" fontId="94" fillId="3" borderId="0" xfId="2" applyNumberFormat="1" applyFont="1" applyFill="1" applyAlignment="1" applyProtection="1">
      <alignment vertical="center" shrinkToFit="1"/>
      <protection locked="0"/>
    </xf>
    <xf numFmtId="182" fontId="94" fillId="3" borderId="0" xfId="2" applyNumberFormat="1" applyFont="1" applyFill="1" applyAlignment="1" applyProtection="1">
      <alignment vertical="center" shrinkToFit="1"/>
      <protection locked="0"/>
    </xf>
    <xf numFmtId="181" fontId="37" fillId="3" borderId="86" xfId="2" applyNumberFormat="1" applyFont="1" applyFill="1" applyBorder="1" applyAlignment="1" applyProtection="1">
      <alignment vertical="center" shrinkToFit="1"/>
      <protection locked="0"/>
    </xf>
    <xf numFmtId="181" fontId="37" fillId="3" borderId="0" xfId="2" applyNumberFormat="1" applyFont="1" applyFill="1" applyAlignment="1">
      <alignment vertical="center" shrinkToFit="1"/>
    </xf>
    <xf numFmtId="0" fontId="0" fillId="0" borderId="124" xfId="0" applyBorder="1" applyAlignment="1">
      <alignment horizontal="left" vertical="center"/>
    </xf>
    <xf numFmtId="0" fontId="0" fillId="0" borderId="97" xfId="0" applyBorder="1" applyAlignment="1">
      <alignment horizontal="left" vertical="center"/>
    </xf>
    <xf numFmtId="0" fontId="33" fillId="0" borderId="43" xfId="2" applyFont="1" applyBorder="1" applyAlignment="1" applyProtection="1">
      <alignment horizontal="center" vertical="center" shrinkToFit="1"/>
      <protection locked="0"/>
    </xf>
    <xf numFmtId="0" fontId="33" fillId="0" borderId="94" xfId="2" applyFont="1" applyBorder="1" applyAlignment="1" applyProtection="1">
      <alignment horizontal="center" vertical="center" shrinkToFit="1"/>
      <protection locked="0"/>
    </xf>
    <xf numFmtId="0" fontId="33" fillId="0" borderId="44" xfId="2" applyFont="1" applyBorder="1" applyAlignment="1" applyProtection="1">
      <alignment horizontal="center" vertical="center" shrinkToFit="1"/>
      <protection locked="0"/>
    </xf>
    <xf numFmtId="0" fontId="9" fillId="3" borderId="0" xfId="2" applyFill="1" applyAlignment="1">
      <alignment horizontal="right" vertical="center"/>
    </xf>
    <xf numFmtId="0" fontId="9" fillId="3" borderId="89" xfId="2" applyFill="1" applyBorder="1" applyAlignment="1">
      <alignment horizontal="right" vertical="center"/>
    </xf>
    <xf numFmtId="0" fontId="9" fillId="3" borderId="0" xfId="2" applyFill="1" applyAlignment="1">
      <alignment horizontal="right" vertical="center" wrapText="1"/>
    </xf>
    <xf numFmtId="0" fontId="9" fillId="3" borderId="89" xfId="2" applyFill="1" applyBorder="1" applyAlignment="1">
      <alignment horizontal="right" vertical="center" wrapText="1"/>
    </xf>
    <xf numFmtId="0" fontId="8" fillId="3" borderId="108" xfId="2" applyFont="1" applyFill="1" applyBorder="1" applyAlignment="1">
      <alignment horizontal="left" vertical="center" wrapText="1"/>
    </xf>
    <xf numFmtId="0" fontId="9" fillId="0" borderId="88" xfId="2" applyBorder="1" applyAlignment="1">
      <alignment vertical="center" wrapText="1"/>
    </xf>
    <xf numFmtId="0" fontId="9" fillId="0" borderId="0" xfId="2" applyAlignment="1">
      <alignment vertical="center" wrapText="1"/>
    </xf>
    <xf numFmtId="0" fontId="33" fillId="3" borderId="122" xfId="2" applyFont="1" applyFill="1" applyBorder="1" applyAlignment="1">
      <alignment horizontal="left" vertical="center"/>
    </xf>
    <xf numFmtId="0" fontId="33" fillId="3" borderId="112" xfId="2" applyFont="1" applyFill="1" applyBorder="1" applyAlignment="1">
      <alignment horizontal="left" vertical="center"/>
    </xf>
    <xf numFmtId="184" fontId="33" fillId="3" borderId="43" xfId="2" applyNumberFormat="1" applyFont="1" applyFill="1" applyBorder="1" applyAlignment="1" applyProtection="1">
      <alignment horizontal="center" vertical="center"/>
      <protection locked="0"/>
    </xf>
    <xf numFmtId="184" fontId="33" fillId="3" borderId="94" xfId="2" applyNumberFormat="1" applyFont="1" applyFill="1" applyBorder="1" applyAlignment="1" applyProtection="1">
      <alignment horizontal="center" vertical="center"/>
      <protection locked="0"/>
    </xf>
    <xf numFmtId="184" fontId="33" fillId="3" borderId="44" xfId="2" applyNumberFormat="1" applyFont="1" applyFill="1" applyBorder="1" applyAlignment="1" applyProtection="1">
      <alignment horizontal="center" vertical="center"/>
      <protection locked="0"/>
    </xf>
    <xf numFmtId="0" fontId="8" fillId="3" borderId="0" xfId="2" applyFont="1" applyFill="1">
      <alignment vertical="center"/>
    </xf>
    <xf numFmtId="0" fontId="95" fillId="3" borderId="0" xfId="2" applyFont="1" applyFill="1" applyAlignment="1">
      <alignment horizontal="left" vertical="center" wrapText="1"/>
    </xf>
    <xf numFmtId="0" fontId="0" fillId="0" borderId="100" xfId="0" applyBorder="1" applyAlignment="1">
      <alignment horizontal="left" vertical="center"/>
    </xf>
    <xf numFmtId="0" fontId="0" fillId="0" borderId="122" xfId="0" applyBorder="1" applyAlignment="1">
      <alignment horizontal="left" vertical="center"/>
    </xf>
    <xf numFmtId="181" fontId="37" fillId="12" borderId="113" xfId="2" applyNumberFormat="1" applyFont="1" applyFill="1" applyBorder="1" applyAlignment="1" applyProtection="1">
      <alignment vertical="center" shrinkToFit="1"/>
      <protection locked="0"/>
    </xf>
    <xf numFmtId="181" fontId="37" fillId="12" borderId="121" xfId="2" applyNumberFormat="1" applyFont="1" applyFill="1" applyBorder="1" applyAlignment="1" applyProtection="1">
      <alignment vertical="center" shrinkToFit="1"/>
      <protection locked="0"/>
    </xf>
    <xf numFmtId="181" fontId="37" fillId="12" borderId="101" xfId="2" applyNumberFormat="1" applyFont="1" applyFill="1" applyBorder="1" applyAlignment="1" applyProtection="1">
      <alignment vertical="center" shrinkToFit="1"/>
      <protection locked="0"/>
    </xf>
    <xf numFmtId="182" fontId="37" fillId="3" borderId="0" xfId="2" applyNumberFormat="1" applyFont="1" applyFill="1" applyAlignment="1">
      <alignment vertical="center" shrinkToFit="1"/>
    </xf>
    <xf numFmtId="181" fontId="37" fillId="12" borderId="84" xfId="2" applyNumberFormat="1" applyFont="1" applyFill="1" applyBorder="1" applyAlignment="1" applyProtection="1">
      <alignment vertical="center" shrinkToFit="1"/>
      <protection locked="0"/>
    </xf>
    <xf numFmtId="181" fontId="37" fillId="12" borderId="115" xfId="2" applyNumberFormat="1" applyFont="1" applyFill="1" applyBorder="1" applyAlignment="1" applyProtection="1">
      <alignment vertical="center" shrinkToFit="1"/>
      <protection locked="0"/>
    </xf>
    <xf numFmtId="0" fontId="49" fillId="3" borderId="87" xfId="2" applyFont="1" applyFill="1" applyBorder="1" applyAlignment="1">
      <alignment horizontal="center" vertical="center" textRotation="255"/>
    </xf>
    <xf numFmtId="0" fontId="49" fillId="3" borderId="89" xfId="2" applyFont="1" applyFill="1" applyBorder="1" applyAlignment="1">
      <alignment horizontal="center" vertical="center" textRotation="255"/>
    </xf>
    <xf numFmtId="0" fontId="49" fillId="3" borderId="91" xfId="2" applyFont="1" applyFill="1" applyBorder="1" applyAlignment="1">
      <alignment horizontal="center" vertical="center" textRotation="255"/>
    </xf>
    <xf numFmtId="0" fontId="33" fillId="3" borderId="100" xfId="2" applyFont="1" applyFill="1" applyBorder="1" applyAlignment="1">
      <alignment horizontal="left" vertical="center"/>
    </xf>
    <xf numFmtId="0" fontId="33" fillId="3" borderId="98" xfId="2" applyFont="1" applyFill="1" applyBorder="1" applyAlignment="1">
      <alignment horizontal="left" vertical="center"/>
    </xf>
    <xf numFmtId="0" fontId="33" fillId="3" borderId="119" xfId="2" applyFont="1" applyFill="1" applyBorder="1" applyAlignment="1">
      <alignment horizontal="left" vertical="center"/>
    </xf>
    <xf numFmtId="0" fontId="92" fillId="3" borderId="0" xfId="2" applyFont="1" applyFill="1" applyAlignment="1">
      <alignment horizontal="center" vertical="center" textRotation="255"/>
    </xf>
    <xf numFmtId="0" fontId="33" fillId="3" borderId="0" xfId="2" applyFont="1" applyFill="1" applyAlignment="1">
      <alignment horizontal="center" vertical="center" wrapText="1" shrinkToFit="1"/>
    </xf>
    <xf numFmtId="181" fontId="93" fillId="3" borderId="0" xfId="2" applyNumberFormat="1" applyFont="1" applyFill="1" applyAlignment="1">
      <alignment horizontal="center" vertical="center" wrapText="1" shrinkToFit="1"/>
    </xf>
    <xf numFmtId="181" fontId="93" fillId="3" borderId="0" xfId="2" applyNumberFormat="1" applyFont="1" applyFill="1" applyAlignment="1">
      <alignment horizontal="center" vertical="center" shrinkToFit="1"/>
    </xf>
    <xf numFmtId="0" fontId="9" fillId="23" borderId="36" xfId="0" applyFont="1" applyFill="1" applyBorder="1" applyAlignment="1">
      <alignment horizontal="left" vertical="center" wrapText="1"/>
    </xf>
    <xf numFmtId="0" fontId="9" fillId="23" borderId="31" xfId="0" applyFont="1" applyFill="1" applyBorder="1" applyAlignment="1">
      <alignment horizontal="left" vertical="center" wrapText="1"/>
    </xf>
    <xf numFmtId="0" fontId="49" fillId="3" borderId="168" xfId="2" applyFont="1" applyFill="1" applyBorder="1" applyAlignment="1">
      <alignment horizontal="center" vertical="center" textRotation="255"/>
    </xf>
    <xf numFmtId="0" fontId="49" fillId="3" borderId="169" xfId="2" applyFont="1" applyFill="1" applyBorder="1" applyAlignment="1">
      <alignment horizontal="center" vertical="center" textRotation="255"/>
    </xf>
    <xf numFmtId="0" fontId="49" fillId="3" borderId="170" xfId="2" applyFont="1" applyFill="1" applyBorder="1" applyAlignment="1">
      <alignment horizontal="center" vertical="center" textRotation="255"/>
    </xf>
    <xf numFmtId="181" fontId="31" fillId="3" borderId="30" xfId="0" applyNumberFormat="1" applyFont="1" applyFill="1" applyBorder="1" applyAlignment="1" applyProtection="1">
      <alignment horizontal="center" vertical="center"/>
      <protection locked="0"/>
    </xf>
    <xf numFmtId="181" fontId="31" fillId="3" borderId="13" xfId="0" applyNumberFormat="1" applyFont="1" applyFill="1" applyBorder="1" applyAlignment="1" applyProtection="1">
      <alignment horizontal="center" vertical="center"/>
      <protection locked="0"/>
    </xf>
    <xf numFmtId="181" fontId="31" fillId="3" borderId="77" xfId="0" applyNumberFormat="1" applyFont="1" applyFill="1" applyBorder="1" applyAlignment="1" applyProtection="1">
      <alignment horizontal="center" vertical="center"/>
      <protection locked="0"/>
    </xf>
    <xf numFmtId="181" fontId="31" fillId="3" borderId="33" xfId="0" applyNumberFormat="1" applyFont="1" applyFill="1" applyBorder="1" applyAlignment="1" applyProtection="1">
      <alignment horizontal="center" vertical="center"/>
      <protection locked="0"/>
    </xf>
    <xf numFmtId="181" fontId="31" fillId="3" borderId="28" xfId="0" applyNumberFormat="1" applyFont="1" applyFill="1" applyBorder="1" applyAlignment="1" applyProtection="1">
      <alignment horizontal="center" vertical="center"/>
      <protection locked="0"/>
    </xf>
    <xf numFmtId="181" fontId="31" fillId="3" borderId="15" xfId="0" applyNumberFormat="1" applyFont="1" applyFill="1" applyBorder="1" applyAlignment="1" applyProtection="1">
      <alignment horizontal="center" vertical="center"/>
      <protection locked="0"/>
    </xf>
    <xf numFmtId="181" fontId="31" fillId="3" borderId="79" xfId="0" applyNumberFormat="1" applyFont="1" applyFill="1" applyBorder="1" applyAlignment="1" applyProtection="1">
      <alignment horizontal="center" vertical="center"/>
      <protection locked="0"/>
    </xf>
    <xf numFmtId="181" fontId="31" fillId="3" borderId="35" xfId="0" applyNumberFormat="1" applyFont="1" applyFill="1" applyBorder="1" applyAlignment="1" applyProtection="1">
      <alignment horizontal="center" vertical="center"/>
      <protection locked="0"/>
    </xf>
    <xf numFmtId="0" fontId="2" fillId="7" borderId="31" xfId="0" applyFont="1" applyFill="1" applyBorder="1" applyAlignment="1">
      <alignment horizontal="center" vertical="center"/>
    </xf>
    <xf numFmtId="0" fontId="2" fillId="7" borderId="25" xfId="0" applyFont="1" applyFill="1" applyBorder="1" applyAlignment="1">
      <alignment horizontal="center" vertical="center"/>
    </xf>
    <xf numFmtId="0" fontId="2" fillId="3" borderId="0" xfId="0" applyFont="1" applyFill="1" applyAlignment="1">
      <alignment horizontal="center" vertical="center"/>
    </xf>
    <xf numFmtId="0" fontId="2" fillId="7" borderId="26" xfId="0" applyFont="1" applyFill="1" applyBorder="1" applyAlignment="1">
      <alignment horizontal="center" vertical="center"/>
    </xf>
    <xf numFmtId="0" fontId="2" fillId="7" borderId="29" xfId="0" applyFont="1" applyFill="1" applyBorder="1" applyAlignment="1">
      <alignment horizontal="center" vertical="center"/>
    </xf>
    <xf numFmtId="0" fontId="15" fillId="7" borderId="31" xfId="0" applyFont="1" applyFill="1" applyBorder="1" applyAlignment="1">
      <alignment horizontal="center" vertical="center" wrapText="1" shrinkToFit="1"/>
    </xf>
    <xf numFmtId="0" fontId="15" fillId="7" borderId="19" xfId="0" applyFont="1" applyFill="1" applyBorder="1" applyAlignment="1">
      <alignment horizontal="center" vertical="center" shrinkToFit="1"/>
    </xf>
    <xf numFmtId="0" fontId="2" fillId="3" borderId="0" xfId="0" applyFont="1" applyFill="1" applyAlignment="1">
      <alignment horizontal="left" vertical="center"/>
    </xf>
    <xf numFmtId="0" fontId="15" fillId="7" borderId="17" xfId="0" applyFont="1" applyFill="1" applyBorder="1" applyAlignment="1">
      <alignment horizontal="center" vertical="center" wrapText="1" shrinkToFit="1"/>
    </xf>
    <xf numFmtId="0" fontId="15" fillId="7" borderId="18" xfId="0" applyFont="1" applyFill="1" applyBorder="1" applyAlignment="1">
      <alignment horizontal="center" vertical="center" wrapText="1" shrinkToFit="1"/>
    </xf>
    <xf numFmtId="0" fontId="15" fillId="7" borderId="19" xfId="0" applyFont="1" applyFill="1" applyBorder="1" applyAlignment="1">
      <alignment horizontal="center" vertical="center" wrapText="1" shrinkToFit="1"/>
    </xf>
    <xf numFmtId="0" fontId="15" fillId="7" borderId="128" xfId="0" applyFont="1" applyFill="1" applyBorder="1" applyAlignment="1">
      <alignment horizontal="center" vertical="center" wrapText="1" shrinkToFit="1"/>
    </xf>
    <xf numFmtId="0" fontId="15" fillId="7" borderId="82" xfId="0" applyFont="1" applyFill="1" applyBorder="1" applyAlignment="1">
      <alignment horizontal="center" vertical="center" wrapText="1" shrinkToFit="1"/>
    </xf>
    <xf numFmtId="0" fontId="15" fillId="7" borderId="138" xfId="0" applyFont="1" applyFill="1" applyBorder="1" applyAlignment="1">
      <alignment horizontal="center" vertical="center" wrapText="1" shrinkToFit="1"/>
    </xf>
    <xf numFmtId="0" fontId="15" fillId="7" borderId="137" xfId="0" applyFont="1" applyFill="1" applyBorder="1" applyAlignment="1">
      <alignment horizontal="center" vertical="center" wrapText="1" shrinkToFit="1"/>
    </xf>
    <xf numFmtId="0" fontId="15" fillId="7" borderId="128" xfId="0" applyFont="1" applyFill="1" applyBorder="1" applyAlignment="1">
      <alignment horizontal="center" vertical="center" wrapText="1"/>
    </xf>
    <xf numFmtId="0" fontId="15" fillId="7" borderId="82" xfId="0" applyFont="1" applyFill="1" applyBorder="1" applyAlignment="1">
      <alignment horizontal="center" vertical="center" wrapText="1"/>
    </xf>
    <xf numFmtId="0" fontId="15" fillId="7" borderId="138" xfId="0" applyFont="1" applyFill="1" applyBorder="1" applyAlignment="1">
      <alignment horizontal="center" vertical="center" wrapText="1"/>
    </xf>
    <xf numFmtId="0" fontId="15" fillId="7" borderId="137" xfId="0" applyFont="1" applyFill="1" applyBorder="1" applyAlignment="1">
      <alignment horizontal="center" vertical="center" wrapText="1"/>
    </xf>
    <xf numFmtId="0" fontId="15" fillId="7" borderId="26" xfId="0" applyFont="1" applyFill="1" applyBorder="1" applyAlignment="1">
      <alignment horizontal="center" vertical="center" wrapText="1" shrinkToFit="1"/>
    </xf>
    <xf numFmtId="0" fontId="15" fillId="7" borderId="36" xfId="0" applyFont="1" applyFill="1" applyBorder="1" applyAlignment="1">
      <alignment horizontal="center" vertical="center" wrapText="1" shrinkToFit="1"/>
    </xf>
    <xf numFmtId="0" fontId="15" fillId="7" borderId="0" xfId="0" applyFont="1" applyFill="1" applyAlignment="1">
      <alignment horizontal="center" vertical="center" wrapText="1" shrinkToFit="1"/>
    </xf>
    <xf numFmtId="0" fontId="15" fillId="7" borderId="37" xfId="0" applyFont="1" applyFill="1" applyBorder="1" applyAlignment="1">
      <alignment horizontal="center" vertical="center" wrapText="1" shrinkToFit="1"/>
    </xf>
    <xf numFmtId="0" fontId="15" fillId="7" borderId="129" xfId="0" applyFont="1" applyFill="1" applyBorder="1" applyAlignment="1">
      <alignment horizontal="center" vertical="center" shrinkToFit="1"/>
    </xf>
    <xf numFmtId="0" fontId="15" fillId="7" borderId="42" xfId="0" applyFont="1" applyFill="1" applyBorder="1" applyAlignment="1">
      <alignment horizontal="center" vertical="center" shrinkToFit="1"/>
    </xf>
    <xf numFmtId="0" fontId="15" fillId="7" borderId="29" xfId="0" applyFont="1" applyFill="1" applyBorder="1" applyAlignment="1">
      <alignment horizontal="center" vertical="center" shrinkToFit="1"/>
    </xf>
    <xf numFmtId="0" fontId="15" fillId="7" borderId="38" xfId="0" applyFont="1" applyFill="1" applyBorder="1" applyAlignment="1">
      <alignment horizontal="center" vertical="center" shrinkToFit="1"/>
    </xf>
    <xf numFmtId="0" fontId="15" fillId="7" borderId="31" xfId="0" applyFont="1" applyFill="1" applyBorder="1" applyAlignment="1">
      <alignment horizontal="center" vertical="center" wrapText="1"/>
    </xf>
    <xf numFmtId="0" fontId="15" fillId="7" borderId="39" xfId="0" applyFont="1" applyFill="1" applyBorder="1" applyAlignment="1">
      <alignment horizontal="center" vertical="center"/>
    </xf>
    <xf numFmtId="0" fontId="15" fillId="7" borderId="32" xfId="0" applyFont="1" applyFill="1" applyBorder="1" applyAlignment="1">
      <alignment horizontal="center" vertical="center"/>
    </xf>
    <xf numFmtId="0" fontId="2" fillId="7" borderId="39" xfId="0" applyFont="1" applyFill="1" applyBorder="1" applyAlignment="1">
      <alignment horizontal="center" vertical="center"/>
    </xf>
    <xf numFmtId="0" fontId="15" fillId="7" borderId="31" xfId="0" applyFont="1" applyFill="1" applyBorder="1" applyAlignment="1">
      <alignment horizontal="center" vertical="center"/>
    </xf>
    <xf numFmtId="0" fontId="2" fillId="7" borderId="41" xfId="0" applyFont="1" applyFill="1" applyBorder="1" applyAlignment="1">
      <alignment horizontal="center" vertical="center"/>
    </xf>
    <xf numFmtId="0" fontId="2" fillId="7" borderId="32"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31" xfId="0" applyFont="1" applyFill="1" applyBorder="1" applyAlignment="1">
      <alignment horizontal="center" vertical="center" wrapText="1" shrinkToFit="1"/>
    </xf>
    <xf numFmtId="0" fontId="2" fillId="3" borderId="32" xfId="0" applyFont="1" applyFill="1" applyBorder="1" applyAlignment="1">
      <alignment horizontal="center" vertical="center" shrinkToFit="1"/>
    </xf>
    <xf numFmtId="0" fontId="2" fillId="3" borderId="31" xfId="0" applyFont="1" applyFill="1" applyBorder="1" applyAlignment="1">
      <alignment horizontal="center" vertical="center"/>
    </xf>
    <xf numFmtId="0" fontId="2" fillId="3" borderId="25" xfId="0" applyFont="1" applyFill="1" applyBorder="1" applyAlignment="1">
      <alignment horizontal="center" vertical="center"/>
    </xf>
    <xf numFmtId="0" fontId="16" fillId="3" borderId="0" xfId="0" applyFont="1" applyFill="1">
      <alignment vertical="center"/>
    </xf>
    <xf numFmtId="183" fontId="16" fillId="10" borderId="0" xfId="0" applyNumberFormat="1" applyFont="1" applyFill="1" applyAlignment="1">
      <alignment horizontal="left" vertical="center" wrapText="1"/>
    </xf>
    <xf numFmtId="183" fontId="16" fillId="10" borderId="49" xfId="0" applyNumberFormat="1" applyFont="1" applyFill="1" applyBorder="1" applyAlignment="1">
      <alignment horizontal="left" vertical="center" wrapText="1"/>
    </xf>
    <xf numFmtId="0" fontId="18" fillId="3" borderId="105" xfId="0" applyFont="1" applyFill="1" applyBorder="1" applyAlignment="1">
      <alignment horizontal="center" vertical="center"/>
    </xf>
    <xf numFmtId="0" fontId="0" fillId="0" borderId="13" xfId="0" applyBorder="1" applyAlignment="1">
      <alignment horizontal="center" vertical="center"/>
    </xf>
    <xf numFmtId="0" fontId="18" fillId="3" borderId="77" xfId="0" applyFont="1" applyFill="1" applyBorder="1" applyAlignment="1">
      <alignment horizontal="center" vertical="center"/>
    </xf>
    <xf numFmtId="0" fontId="0" fillId="0" borderId="33" xfId="0" applyBorder="1" applyAlignment="1">
      <alignment horizontal="center" vertical="center"/>
    </xf>
    <xf numFmtId="0" fontId="5" fillId="2" borderId="0" xfId="0" applyFont="1" applyFill="1" applyAlignment="1">
      <alignment horizontal="center" vertical="center"/>
    </xf>
    <xf numFmtId="0" fontId="16" fillId="3" borderId="0" xfId="0" applyFont="1" applyFill="1" applyAlignment="1">
      <alignment horizontal="left" vertical="center"/>
    </xf>
    <xf numFmtId="0" fontId="16" fillId="10" borderId="0" xfId="0" applyFont="1" applyFill="1">
      <alignment vertical="center"/>
    </xf>
    <xf numFmtId="0" fontId="16" fillId="10" borderId="57" xfId="0" applyFont="1" applyFill="1" applyBorder="1">
      <alignment vertical="center"/>
    </xf>
    <xf numFmtId="0" fontId="15" fillId="3" borderId="31" xfId="0" applyFont="1" applyFill="1" applyBorder="1" applyAlignment="1">
      <alignment horizontal="center" vertical="center"/>
    </xf>
    <xf numFmtId="0" fontId="15" fillId="3" borderId="25" xfId="0" applyFont="1" applyFill="1" applyBorder="1" applyAlignment="1">
      <alignment horizontal="center" vertical="center"/>
    </xf>
    <xf numFmtId="0" fontId="15" fillId="3" borderId="26" xfId="0" applyFont="1" applyFill="1" applyBorder="1" applyAlignment="1">
      <alignment horizontal="center" vertical="center"/>
    </xf>
    <xf numFmtId="0" fontId="15" fillId="3" borderId="29" xfId="0" applyFont="1" applyFill="1" applyBorder="1" applyAlignment="1">
      <alignment horizontal="center" vertical="center"/>
    </xf>
    <xf numFmtId="0" fontId="15" fillId="3" borderId="31" xfId="0" applyFont="1" applyFill="1" applyBorder="1" applyAlignment="1">
      <alignment horizontal="center" vertical="center" wrapText="1" shrinkToFit="1"/>
    </xf>
    <xf numFmtId="0" fontId="15" fillId="3" borderId="32" xfId="0" applyFont="1" applyFill="1" applyBorder="1" applyAlignment="1">
      <alignment horizontal="center" vertical="center" shrinkToFit="1"/>
    </xf>
    <xf numFmtId="0" fontId="16" fillId="7" borderId="0" xfId="0" applyFont="1" applyFill="1">
      <alignment vertical="center"/>
    </xf>
    <xf numFmtId="0" fontId="16" fillId="7" borderId="57" xfId="0" applyFont="1" applyFill="1" applyBorder="1">
      <alignment vertical="center"/>
    </xf>
    <xf numFmtId="0" fontId="15" fillId="3" borderId="41" xfId="0" applyFont="1" applyFill="1" applyBorder="1" applyAlignment="1">
      <alignment horizontal="center" vertical="center"/>
    </xf>
    <xf numFmtId="0" fontId="15" fillId="3" borderId="32" xfId="0" applyFont="1" applyFill="1" applyBorder="1" applyAlignment="1">
      <alignment horizontal="center" vertical="center"/>
    </xf>
    <xf numFmtId="0" fontId="15" fillId="3" borderId="39" xfId="0" applyFont="1" applyFill="1" applyBorder="1" applyAlignment="1">
      <alignment horizontal="center" vertical="center"/>
    </xf>
    <xf numFmtId="0" fontId="15" fillId="3" borderId="39" xfId="0" applyFont="1" applyFill="1" applyBorder="1" applyAlignment="1">
      <alignment horizontal="center" vertical="center" wrapText="1" shrinkToFit="1"/>
    </xf>
    <xf numFmtId="0" fontId="15" fillId="3" borderId="32" xfId="0" applyFont="1" applyFill="1" applyBorder="1" applyAlignment="1">
      <alignment horizontal="center" vertical="center" wrapText="1" shrinkToFit="1"/>
    </xf>
    <xf numFmtId="0" fontId="16" fillId="8" borderId="0" xfId="0" applyFont="1" applyFill="1">
      <alignment vertical="center"/>
    </xf>
    <xf numFmtId="0" fontId="16" fillId="8" borderId="65" xfId="0" applyFont="1" applyFill="1" applyBorder="1">
      <alignment vertical="center"/>
    </xf>
    <xf numFmtId="0" fontId="15" fillId="3" borderId="128" xfId="0" applyFont="1" applyFill="1" applyBorder="1" applyAlignment="1">
      <alignment horizontal="center" vertical="center" wrapText="1" shrinkToFit="1"/>
    </xf>
    <xf numFmtId="0" fontId="15" fillId="3" borderId="82" xfId="0" applyFont="1" applyFill="1" applyBorder="1" applyAlignment="1">
      <alignment horizontal="center" vertical="center" wrapText="1" shrinkToFit="1"/>
    </xf>
    <xf numFmtId="0" fontId="15" fillId="3" borderId="138" xfId="0" applyFont="1" applyFill="1" applyBorder="1" applyAlignment="1">
      <alignment horizontal="center" vertical="center" wrapText="1" shrinkToFit="1"/>
    </xf>
    <xf numFmtId="0" fontId="15" fillId="3" borderId="137" xfId="0" applyFont="1" applyFill="1" applyBorder="1" applyAlignment="1">
      <alignment horizontal="center" vertical="center" wrapText="1" shrinkToFit="1"/>
    </xf>
    <xf numFmtId="0" fontId="15" fillId="3" borderId="36" xfId="0" applyFont="1" applyFill="1" applyBorder="1" applyAlignment="1">
      <alignment horizontal="center" vertical="center" wrapText="1" shrinkToFit="1"/>
    </xf>
    <xf numFmtId="0" fontId="15" fillId="3" borderId="37" xfId="0" applyFont="1" applyFill="1" applyBorder="1" applyAlignment="1">
      <alignment horizontal="center" vertical="center" wrapText="1" shrinkToFit="1"/>
    </xf>
    <xf numFmtId="0" fontId="15" fillId="3" borderId="19" xfId="0" applyFont="1" applyFill="1" applyBorder="1" applyAlignment="1">
      <alignment horizontal="center" vertical="center" shrinkToFit="1"/>
    </xf>
    <xf numFmtId="0" fontId="15" fillId="3" borderId="42" xfId="0" applyFont="1" applyFill="1" applyBorder="1" applyAlignment="1">
      <alignment horizontal="center" vertical="center" shrinkToFit="1"/>
    </xf>
    <xf numFmtId="0" fontId="15" fillId="3" borderId="129" xfId="0" applyFont="1" applyFill="1" applyBorder="1" applyAlignment="1">
      <alignment horizontal="center" vertical="center"/>
    </xf>
    <xf numFmtId="0" fontId="15" fillId="3" borderId="42" xfId="0" applyFont="1" applyFill="1" applyBorder="1" applyAlignment="1">
      <alignment horizontal="center" vertical="center"/>
    </xf>
    <xf numFmtId="0" fontId="15" fillId="3" borderId="129" xfId="0" applyFont="1" applyFill="1" applyBorder="1" applyAlignment="1">
      <alignment horizontal="center" vertical="center" shrinkToFit="1"/>
    </xf>
    <xf numFmtId="0" fontId="15" fillId="3" borderId="38" xfId="0" applyFont="1" applyFill="1" applyBorder="1" applyAlignment="1">
      <alignment horizontal="center" vertical="center" shrinkToFit="1"/>
    </xf>
    <xf numFmtId="0" fontId="15" fillId="3" borderId="17" xfId="0" applyFont="1" applyFill="1" applyBorder="1" applyAlignment="1">
      <alignment horizontal="center" vertical="center" wrapText="1" shrinkToFit="1"/>
    </xf>
    <xf numFmtId="0" fontId="15" fillId="3" borderId="18" xfId="0" applyFont="1" applyFill="1" applyBorder="1" applyAlignment="1">
      <alignment horizontal="center" vertical="center" wrapText="1" shrinkToFit="1"/>
    </xf>
    <xf numFmtId="0" fontId="15" fillId="3" borderId="128" xfId="0" applyFont="1" applyFill="1" applyBorder="1" applyAlignment="1">
      <alignment horizontal="center" vertical="center" wrapText="1"/>
    </xf>
    <xf numFmtId="0" fontId="15" fillId="3" borderId="82" xfId="0" applyFont="1" applyFill="1" applyBorder="1" applyAlignment="1">
      <alignment horizontal="center" vertical="center" wrapText="1"/>
    </xf>
    <xf numFmtId="0" fontId="15" fillId="3" borderId="138" xfId="0" applyFont="1" applyFill="1" applyBorder="1" applyAlignment="1">
      <alignment horizontal="center" vertical="center" wrapText="1"/>
    </xf>
    <xf numFmtId="0" fontId="15" fillId="3" borderId="137" xfId="0" applyFont="1" applyFill="1" applyBorder="1" applyAlignment="1">
      <alignment horizontal="center" vertical="center" wrapText="1"/>
    </xf>
    <xf numFmtId="181" fontId="31" fillId="7" borderId="105" xfId="0" applyNumberFormat="1" applyFont="1" applyFill="1" applyBorder="1" applyAlignment="1">
      <alignment horizontal="center" vertical="center"/>
    </xf>
    <xf numFmtId="181" fontId="31" fillId="7" borderId="13" xfId="0" applyNumberFormat="1" applyFont="1" applyFill="1" applyBorder="1" applyAlignment="1">
      <alignment horizontal="center" vertical="center"/>
    </xf>
    <xf numFmtId="181" fontId="31" fillId="7" borderId="77" xfId="0" applyNumberFormat="1" applyFont="1" applyFill="1" applyBorder="1" applyAlignment="1">
      <alignment horizontal="center" vertical="center"/>
    </xf>
    <xf numFmtId="181" fontId="31" fillId="7" borderId="33" xfId="0" applyNumberFormat="1" applyFont="1" applyFill="1" applyBorder="1" applyAlignment="1">
      <alignment horizontal="center" vertical="center"/>
    </xf>
    <xf numFmtId="181" fontId="31" fillId="3" borderId="106" xfId="0" applyNumberFormat="1" applyFont="1" applyFill="1" applyBorder="1" applyAlignment="1">
      <alignment horizontal="center" vertical="center"/>
    </xf>
    <xf numFmtId="181" fontId="31" fillId="3" borderId="15" xfId="0" applyNumberFormat="1" applyFont="1" applyFill="1" applyBorder="1" applyAlignment="1">
      <alignment horizontal="center" vertical="center"/>
    </xf>
    <xf numFmtId="181" fontId="31" fillId="3" borderId="79" xfId="0" applyNumberFormat="1" applyFont="1" applyFill="1" applyBorder="1" applyAlignment="1">
      <alignment horizontal="center" vertical="center"/>
    </xf>
    <xf numFmtId="181" fontId="31" fillId="3" borderId="35" xfId="0" applyNumberFormat="1" applyFont="1" applyFill="1" applyBorder="1" applyAlignment="1">
      <alignment horizontal="center" vertical="center"/>
    </xf>
    <xf numFmtId="0" fontId="24" fillId="7" borderId="0" xfId="0" applyFont="1" applyFill="1">
      <alignment vertical="center"/>
    </xf>
    <xf numFmtId="0" fontId="24" fillId="7" borderId="57" xfId="0" applyFont="1" applyFill="1" applyBorder="1">
      <alignment vertical="center"/>
    </xf>
    <xf numFmtId="0" fontId="24" fillId="8" borderId="0" xfId="0" applyFont="1" applyFill="1">
      <alignment vertical="center"/>
    </xf>
    <xf numFmtId="0" fontId="24" fillId="8" borderId="65" xfId="0" applyFont="1" applyFill="1" applyBorder="1">
      <alignment vertical="center"/>
    </xf>
    <xf numFmtId="0" fontId="24" fillId="3" borderId="0" xfId="0" applyFont="1" applyFill="1" applyAlignment="1">
      <alignment horizontal="left" vertical="center"/>
    </xf>
    <xf numFmtId="0" fontId="24" fillId="3" borderId="0" xfId="0" applyFont="1" applyFill="1">
      <alignment vertical="center"/>
    </xf>
    <xf numFmtId="183" fontId="24" fillId="10" borderId="0" xfId="0" applyNumberFormat="1" applyFont="1" applyFill="1" applyAlignment="1">
      <alignment horizontal="left" vertical="center" wrapText="1"/>
    </xf>
    <xf numFmtId="183" fontId="24" fillId="10" borderId="49" xfId="0" applyNumberFormat="1" applyFont="1" applyFill="1" applyBorder="1" applyAlignment="1">
      <alignment horizontal="left" vertical="center" wrapText="1"/>
    </xf>
    <xf numFmtId="0" fontId="16" fillId="10" borderId="51" xfId="0" applyFont="1" applyFill="1" applyBorder="1" applyAlignment="1">
      <alignment horizontal="left" vertical="center"/>
    </xf>
    <xf numFmtId="0" fontId="16" fillId="10" borderId="52" xfId="0" applyFont="1" applyFill="1" applyBorder="1" applyAlignment="1">
      <alignment horizontal="left" vertical="center"/>
    </xf>
    <xf numFmtId="0" fontId="24" fillId="9" borderId="0" xfId="0" applyFont="1" applyFill="1">
      <alignment vertical="center"/>
    </xf>
    <xf numFmtId="0" fontId="24" fillId="9" borderId="73" xfId="0" applyFont="1" applyFill="1" applyBorder="1">
      <alignment vertical="center"/>
    </xf>
    <xf numFmtId="0" fontId="24" fillId="9" borderId="75" xfId="0" applyFont="1" applyFill="1" applyBorder="1">
      <alignment vertical="center"/>
    </xf>
    <xf numFmtId="0" fontId="24" fillId="9" borderId="76" xfId="0" applyFont="1" applyFill="1" applyBorder="1">
      <alignment vertical="center"/>
    </xf>
    <xf numFmtId="0" fontId="15" fillId="3" borderId="31" xfId="0" applyFont="1" applyFill="1" applyBorder="1" applyAlignment="1">
      <alignment horizontal="center" vertical="center" wrapText="1"/>
    </xf>
    <xf numFmtId="0" fontId="0" fillId="3" borderId="0" xfId="0" applyFill="1" applyAlignment="1">
      <alignment horizontal="left" vertical="center"/>
    </xf>
    <xf numFmtId="0" fontId="0" fillId="0" borderId="0" xfId="0" applyAlignment="1">
      <alignment horizontal="left" vertical="center"/>
    </xf>
    <xf numFmtId="0" fontId="14" fillId="8" borderId="0" xfId="0" applyFont="1" applyFill="1" applyAlignment="1" applyProtection="1">
      <alignment vertical="top" wrapText="1"/>
      <protection locked="0"/>
    </xf>
    <xf numFmtId="0" fontId="88" fillId="7" borderId="186" xfId="0" applyFont="1" applyFill="1" applyBorder="1" applyAlignment="1" applyProtection="1">
      <alignment horizontal="left" vertical="top" wrapText="1"/>
      <protection locked="0"/>
    </xf>
    <xf numFmtId="0" fontId="14" fillId="7" borderId="187" xfId="0" applyFont="1" applyFill="1" applyBorder="1" applyAlignment="1" applyProtection="1">
      <alignment horizontal="left" vertical="top"/>
      <protection locked="0"/>
    </xf>
    <xf numFmtId="0" fontId="14" fillId="7" borderId="188" xfId="0" applyFont="1" applyFill="1" applyBorder="1" applyAlignment="1" applyProtection="1">
      <alignment horizontal="left" vertical="top"/>
      <protection locked="0"/>
    </xf>
    <xf numFmtId="0" fontId="14" fillId="7" borderId="189" xfId="0" applyFont="1" applyFill="1" applyBorder="1" applyAlignment="1" applyProtection="1">
      <alignment horizontal="left" vertical="top"/>
      <protection locked="0"/>
    </xf>
    <xf numFmtId="0" fontId="14" fillId="7" borderId="0" xfId="0" applyFont="1" applyFill="1" applyAlignment="1" applyProtection="1">
      <alignment horizontal="left" vertical="top"/>
      <protection locked="0"/>
    </xf>
    <xf numFmtId="0" fontId="14" fillId="7" borderId="190" xfId="0" applyFont="1" applyFill="1" applyBorder="1" applyAlignment="1" applyProtection="1">
      <alignment horizontal="left" vertical="top"/>
      <protection locked="0"/>
    </xf>
    <xf numFmtId="0" fontId="14" fillId="7" borderId="191" xfId="0" applyFont="1" applyFill="1" applyBorder="1" applyAlignment="1" applyProtection="1">
      <alignment horizontal="left" vertical="top"/>
      <protection locked="0"/>
    </xf>
    <xf numFmtId="0" fontId="14" fillId="7" borderId="192" xfId="0" applyFont="1" applyFill="1" applyBorder="1" applyAlignment="1" applyProtection="1">
      <alignment horizontal="left" vertical="top"/>
      <protection locked="0"/>
    </xf>
    <xf numFmtId="0" fontId="14" fillId="7" borderId="193" xfId="0" applyFont="1" applyFill="1" applyBorder="1" applyAlignment="1" applyProtection="1">
      <alignment horizontal="left" vertical="top"/>
      <protection locked="0"/>
    </xf>
    <xf numFmtId="180" fontId="69" fillId="7" borderId="77" xfId="0" applyNumberFormat="1" applyFont="1" applyFill="1" applyBorder="1" applyAlignment="1">
      <alignment horizontal="center" vertical="center"/>
    </xf>
    <xf numFmtId="0" fontId="0" fillId="0" borderId="30" xfId="0" applyBorder="1" applyAlignment="1">
      <alignment horizontal="center" vertical="center"/>
    </xf>
    <xf numFmtId="0" fontId="0" fillId="0" borderId="210" xfId="0" applyBorder="1" applyAlignment="1">
      <alignment horizontal="center" vertical="center"/>
    </xf>
    <xf numFmtId="177" fontId="69" fillId="7" borderId="236" xfId="0" applyNumberFormat="1" applyFont="1" applyFill="1" applyBorder="1" applyAlignment="1">
      <alignment horizontal="center" vertical="center"/>
    </xf>
    <xf numFmtId="177" fontId="69" fillId="7" borderId="77" xfId="0" applyNumberFormat="1" applyFont="1" applyFill="1" applyBorder="1" applyAlignment="1">
      <alignment horizontal="center" vertical="center"/>
    </xf>
    <xf numFmtId="181" fontId="69" fillId="3" borderId="234" xfId="0" applyNumberFormat="1" applyFont="1" applyFill="1" applyBorder="1" applyAlignment="1">
      <alignment horizontal="center" vertical="center"/>
    </xf>
    <xf numFmtId="0" fontId="0" fillId="0" borderId="219" xfId="0" applyBorder="1" applyAlignment="1">
      <alignment horizontal="center" vertical="center"/>
    </xf>
    <xf numFmtId="0" fontId="0" fillId="0" borderId="220" xfId="0" applyBorder="1" applyAlignment="1">
      <alignment horizontal="center" vertical="center"/>
    </xf>
    <xf numFmtId="182" fontId="69" fillId="3" borderId="78" xfId="0" applyNumberFormat="1" applyFont="1" applyFill="1" applyBorder="1" applyAlignment="1">
      <alignment horizontal="center" vertical="center"/>
    </xf>
    <xf numFmtId="0" fontId="0" fillId="0" borderId="27" xfId="0" applyBorder="1" applyAlignment="1">
      <alignment horizontal="center" vertical="center"/>
    </xf>
    <xf numFmtId="0" fontId="0" fillId="0" borderId="212" xfId="0" applyBorder="1" applyAlignment="1">
      <alignment horizontal="center" vertical="center"/>
    </xf>
    <xf numFmtId="181" fontId="69" fillId="3" borderId="214" xfId="0" applyNumberFormat="1" applyFont="1" applyFill="1" applyBorder="1" applyAlignment="1">
      <alignment horizontal="center" vertical="center"/>
    </xf>
    <xf numFmtId="0" fontId="0" fillId="0" borderId="221" xfId="0" applyBorder="1" applyAlignment="1">
      <alignment horizontal="center" vertical="center"/>
    </xf>
    <xf numFmtId="177" fontId="69" fillId="3" borderId="235" xfId="0" applyNumberFormat="1" applyFont="1" applyFill="1" applyBorder="1" applyAlignment="1">
      <alignment horizontal="center" vertical="center"/>
    </xf>
    <xf numFmtId="0" fontId="0" fillId="0" borderId="14" xfId="0" applyBorder="1" applyAlignment="1">
      <alignment horizontal="center" vertical="center"/>
    </xf>
    <xf numFmtId="177" fontId="69" fillId="3" borderId="218" xfId="0" applyNumberFormat="1" applyFont="1" applyFill="1" applyBorder="1" applyAlignment="1">
      <alignment horizontal="center" vertical="center"/>
    </xf>
    <xf numFmtId="182" fontId="69" fillId="3" borderId="127" xfId="0" applyNumberFormat="1" applyFont="1" applyFill="1" applyBorder="1" applyAlignment="1">
      <alignment horizontal="center" vertical="center"/>
    </xf>
    <xf numFmtId="177" fontId="69" fillId="3" borderId="78" xfId="0" applyNumberFormat="1" applyFont="1" applyFill="1" applyBorder="1" applyAlignment="1">
      <alignment horizontal="center" vertical="center"/>
    </xf>
    <xf numFmtId="177" fontId="69" fillId="3" borderId="214" xfId="0" applyNumberFormat="1" applyFont="1" applyFill="1" applyBorder="1" applyAlignment="1">
      <alignment horizontal="center" vertical="center"/>
    </xf>
    <xf numFmtId="180" fontId="69" fillId="7" borderId="105" xfId="0" applyNumberFormat="1" applyFont="1" applyFill="1" applyBorder="1" applyAlignment="1">
      <alignment horizontal="center" vertical="center"/>
    </xf>
    <xf numFmtId="0" fontId="45" fillId="18" borderId="0" xfId="2" applyFont="1" applyFill="1" applyAlignment="1">
      <alignment vertical="center" wrapText="1"/>
    </xf>
    <xf numFmtId="0" fontId="105" fillId="18" borderId="0" xfId="2" applyFont="1" applyFill="1" applyAlignment="1">
      <alignment horizontal="left" vertical="center" wrapText="1"/>
    </xf>
    <xf numFmtId="0" fontId="105" fillId="18" borderId="0" xfId="2" applyFont="1" applyFill="1" applyAlignment="1">
      <alignment vertical="center" wrapText="1"/>
    </xf>
    <xf numFmtId="0" fontId="45" fillId="18" borderId="197" xfId="2" applyFont="1" applyFill="1" applyBorder="1" applyAlignment="1">
      <alignment vertical="center" wrapText="1"/>
    </xf>
    <xf numFmtId="0" fontId="45" fillId="18" borderId="3" xfId="2" applyFont="1" applyFill="1" applyBorder="1" applyAlignment="1">
      <alignment vertical="center" wrapText="1"/>
    </xf>
    <xf numFmtId="0" fontId="45" fillId="18" borderId="199" xfId="2" applyFont="1" applyFill="1" applyBorder="1" applyAlignment="1">
      <alignment vertical="center" wrapText="1"/>
    </xf>
    <xf numFmtId="0" fontId="45" fillId="18" borderId="200" xfId="2" applyFont="1" applyFill="1" applyBorder="1" applyAlignment="1">
      <alignment vertical="center" wrapText="1"/>
    </xf>
    <xf numFmtId="0" fontId="102" fillId="15" borderId="0" xfId="2" applyFont="1" applyFill="1" applyAlignment="1">
      <alignment horizontal="center" vertical="center"/>
    </xf>
    <xf numFmtId="0" fontId="103" fillId="18" borderId="0" xfId="2" applyFont="1" applyFill="1" applyAlignment="1">
      <alignment horizontal="left" vertical="center" wrapText="1"/>
    </xf>
    <xf numFmtId="0" fontId="104" fillId="18" borderId="0" xfId="2" applyFont="1" applyFill="1" applyAlignment="1">
      <alignment horizontal="center" vertical="center" wrapText="1"/>
    </xf>
    <xf numFmtId="0" fontId="103" fillId="18" borderId="0" xfId="2" applyFont="1" applyFill="1" applyAlignment="1">
      <alignment horizontal="center" vertical="center"/>
    </xf>
    <xf numFmtId="0" fontId="42" fillId="0" borderId="0" xfId="2" applyFont="1" applyAlignment="1">
      <alignment horizontal="left" vertical="center" shrinkToFit="1"/>
    </xf>
    <xf numFmtId="0" fontId="48" fillId="0" borderId="0" xfId="2" applyFont="1" applyAlignment="1">
      <alignment horizontal="left" vertical="center" wrapText="1"/>
    </xf>
    <xf numFmtId="0" fontId="42" fillId="18" borderId="199" xfId="2" applyFont="1" applyFill="1" applyBorder="1" applyAlignment="1">
      <alignment horizontal="left" vertical="center" wrapText="1"/>
    </xf>
    <xf numFmtId="0" fontId="42" fillId="18" borderId="200" xfId="2" applyFont="1" applyFill="1" applyBorder="1" applyAlignment="1">
      <alignment horizontal="left" vertical="center" wrapText="1"/>
    </xf>
    <xf numFmtId="0" fontId="41" fillId="18" borderId="43" xfId="2" applyFont="1" applyFill="1" applyBorder="1" applyAlignment="1">
      <alignment horizontal="center" vertical="center" wrapText="1"/>
    </xf>
    <xf numFmtId="0" fontId="41" fillId="18" borderId="94" xfId="2" applyFont="1" applyFill="1" applyBorder="1" applyAlignment="1">
      <alignment horizontal="center" vertical="center" wrapText="1"/>
    </xf>
    <xf numFmtId="0" fontId="41" fillId="18" borderId="44" xfId="2" applyFont="1" applyFill="1" applyBorder="1" applyAlignment="1">
      <alignment horizontal="center" vertical="center" wrapText="1"/>
    </xf>
    <xf numFmtId="0" fontId="42" fillId="18" borderId="194" xfId="2" applyFont="1" applyFill="1" applyBorder="1" applyAlignment="1">
      <alignment horizontal="left" vertical="center" wrapText="1"/>
    </xf>
    <xf numFmtId="0" fontId="42" fillId="18" borderId="195" xfId="2" applyFont="1" applyFill="1" applyBorder="1" applyAlignment="1">
      <alignment horizontal="left" vertical="center" wrapText="1"/>
    </xf>
    <xf numFmtId="0" fontId="42" fillId="18" borderId="197" xfId="2" applyFont="1" applyFill="1" applyBorder="1" applyAlignment="1">
      <alignment horizontal="left" vertical="center" wrapText="1"/>
    </xf>
    <xf numFmtId="0" fontId="42" fillId="18" borderId="3" xfId="2" applyFont="1" applyFill="1" applyBorder="1" applyAlignment="1">
      <alignment horizontal="left" vertical="center" wrapText="1"/>
    </xf>
    <xf numFmtId="0" fontId="45" fillId="18" borderId="195" xfId="2" applyFont="1" applyFill="1" applyBorder="1" applyAlignment="1">
      <alignment horizontal="center" vertical="center" wrapText="1"/>
    </xf>
    <xf numFmtId="0" fontId="45" fillId="18" borderId="3" xfId="2" applyFont="1" applyFill="1" applyBorder="1" applyAlignment="1">
      <alignment horizontal="center" vertical="center" wrapText="1"/>
    </xf>
    <xf numFmtId="0" fontId="42" fillId="18" borderId="195" xfId="2" applyFont="1" applyFill="1" applyBorder="1" applyAlignment="1">
      <alignment horizontal="center" vertical="center"/>
    </xf>
    <xf numFmtId="0" fontId="42" fillId="18" borderId="196" xfId="2" applyFont="1" applyFill="1" applyBorder="1" applyAlignment="1">
      <alignment horizontal="center" vertical="center"/>
    </xf>
    <xf numFmtId="0" fontId="42" fillId="18" borderId="195" xfId="2" applyFont="1" applyFill="1" applyBorder="1" applyAlignment="1">
      <alignment horizontal="left" vertical="center"/>
    </xf>
    <xf numFmtId="0" fontId="42" fillId="18" borderId="197" xfId="2" applyFont="1" applyFill="1" applyBorder="1" applyAlignment="1">
      <alignment horizontal="left" vertical="center"/>
    </xf>
    <xf numFmtId="0" fontId="42" fillId="18" borderId="3" xfId="2" applyFont="1" applyFill="1" applyBorder="1" applyAlignment="1">
      <alignment horizontal="left" vertical="center"/>
    </xf>
    <xf numFmtId="0" fontId="42" fillId="18" borderId="197" xfId="2" applyFont="1" applyFill="1" applyBorder="1" applyAlignment="1">
      <alignment horizontal="left" vertical="center" shrinkToFit="1"/>
    </xf>
    <xf numFmtId="0" fontId="42" fillId="18" borderId="3" xfId="2" applyFont="1" applyFill="1" applyBorder="1" applyAlignment="1">
      <alignment horizontal="left" vertical="center" shrinkToFit="1"/>
    </xf>
    <xf numFmtId="0" fontId="48" fillId="18" borderId="197" xfId="2" applyFont="1" applyFill="1" applyBorder="1" applyAlignment="1">
      <alignment horizontal="left" vertical="center" wrapText="1"/>
    </xf>
    <xf numFmtId="0" fontId="48" fillId="18" borderId="3" xfId="2" applyFont="1" applyFill="1" applyBorder="1" applyAlignment="1">
      <alignment horizontal="left" vertical="center" wrapText="1"/>
    </xf>
    <xf numFmtId="0" fontId="41" fillId="0" borderId="0" xfId="2" applyFont="1" applyAlignment="1">
      <alignment horizontal="center" vertical="center"/>
    </xf>
    <xf numFmtId="0" fontId="68" fillId="3" borderId="106" xfId="0" applyFont="1" applyFill="1" applyBorder="1" applyAlignment="1">
      <alignment horizontal="center" vertical="center"/>
    </xf>
    <xf numFmtId="0" fontId="0" fillId="0" borderId="28" xfId="0" applyBorder="1" applyAlignment="1">
      <alignment horizontal="center" vertical="center"/>
    </xf>
    <xf numFmtId="0" fontId="0" fillId="0" borderId="15" xfId="0" applyBorder="1" applyAlignment="1">
      <alignment horizontal="center" vertical="center"/>
    </xf>
    <xf numFmtId="0" fontId="68" fillId="3" borderId="79" xfId="0" applyFont="1" applyFill="1" applyBorder="1" applyAlignment="1">
      <alignment horizontal="center" vertical="center"/>
    </xf>
    <xf numFmtId="0" fontId="0" fillId="0" borderId="208" xfId="0" applyBorder="1" applyAlignment="1">
      <alignment horizontal="center" vertical="center"/>
    </xf>
    <xf numFmtId="0" fontId="68" fillId="3" borderId="217" xfId="0" applyFont="1" applyFill="1" applyBorder="1" applyAlignment="1">
      <alignment horizontal="center" vertical="center"/>
    </xf>
    <xf numFmtId="0" fontId="9" fillId="3" borderId="98" xfId="2" applyFill="1" applyBorder="1" applyAlignment="1">
      <alignment horizontal="center" vertical="center"/>
    </xf>
    <xf numFmtId="0" fontId="9" fillId="3" borderId="99" xfId="2" applyFill="1" applyBorder="1" applyAlignment="1">
      <alignment horizontal="center" vertical="center"/>
    </xf>
    <xf numFmtId="0" fontId="38" fillId="3" borderId="85" xfId="2" applyFont="1" applyFill="1" applyBorder="1" applyAlignment="1">
      <alignment horizontal="center" vertical="center" shrinkToFit="1"/>
    </xf>
    <xf numFmtId="0" fontId="38" fillId="3" borderId="87" xfId="2" applyFont="1" applyFill="1" applyBorder="1" applyAlignment="1">
      <alignment horizontal="center" vertical="center" shrinkToFit="1"/>
    </xf>
    <xf numFmtId="0" fontId="38" fillId="3" borderId="100" xfId="2" applyFont="1" applyFill="1" applyBorder="1" applyAlignment="1">
      <alignment horizontal="center" vertical="center" shrinkToFit="1"/>
    </xf>
    <xf numFmtId="0" fontId="38" fillId="3" borderId="101" xfId="2" applyFont="1" applyFill="1" applyBorder="1" applyAlignment="1">
      <alignment horizontal="center" vertical="center" shrinkToFit="1"/>
    </xf>
    <xf numFmtId="182" fontId="48" fillId="3" borderId="88" xfId="2" applyNumberFormat="1" applyFont="1" applyFill="1" applyBorder="1" applyAlignment="1" applyProtection="1">
      <alignment horizontal="left" vertical="center" wrapText="1"/>
      <protection locked="0"/>
    </xf>
    <xf numFmtId="182" fontId="48" fillId="3" borderId="89" xfId="2" applyNumberFormat="1" applyFont="1" applyFill="1" applyBorder="1" applyAlignment="1" applyProtection="1">
      <alignment horizontal="left" vertical="center" wrapText="1"/>
      <protection locked="0"/>
    </xf>
    <xf numFmtId="182" fontId="48" fillId="3" borderId="90" xfId="2" applyNumberFormat="1" applyFont="1" applyFill="1" applyBorder="1" applyAlignment="1" applyProtection="1">
      <alignment horizontal="left" vertical="center" wrapText="1"/>
      <protection locked="0"/>
    </xf>
    <xf numFmtId="182" fontId="48" fillId="3" borderId="91" xfId="2" applyNumberFormat="1" applyFont="1" applyFill="1" applyBorder="1" applyAlignment="1" applyProtection="1">
      <alignment horizontal="left" vertical="center" wrapText="1"/>
      <protection locked="0"/>
    </xf>
    <xf numFmtId="182" fontId="45" fillId="3" borderId="88" xfId="2" applyNumberFormat="1" applyFont="1" applyFill="1" applyBorder="1" applyAlignment="1" applyProtection="1">
      <alignment horizontal="left" vertical="center" wrapText="1"/>
      <protection locked="0"/>
    </xf>
    <xf numFmtId="182" fontId="45" fillId="3" borderId="89" xfId="2" applyNumberFormat="1" applyFont="1" applyFill="1" applyBorder="1" applyAlignment="1" applyProtection="1">
      <alignment horizontal="left" vertical="center" wrapText="1"/>
      <protection locked="0"/>
    </xf>
    <xf numFmtId="182" fontId="45" fillId="3" borderId="90" xfId="2" applyNumberFormat="1" applyFont="1" applyFill="1" applyBorder="1" applyAlignment="1" applyProtection="1">
      <alignment horizontal="left" vertical="center" wrapText="1"/>
      <protection locked="0"/>
    </xf>
    <xf numFmtId="182" fontId="45" fillId="3" borderId="91" xfId="2" applyNumberFormat="1" applyFont="1" applyFill="1" applyBorder="1" applyAlignment="1" applyProtection="1">
      <alignment horizontal="left" vertical="center" wrapText="1"/>
      <protection locked="0"/>
    </xf>
    <xf numFmtId="0" fontId="9" fillId="3" borderId="85" xfId="2" applyFill="1" applyBorder="1" applyAlignment="1">
      <alignment horizontal="center" vertical="center"/>
    </xf>
    <xf numFmtId="0" fontId="9" fillId="3" borderId="87" xfId="2" applyFill="1" applyBorder="1" applyAlignment="1">
      <alignment horizontal="center" vertical="center"/>
    </xf>
    <xf numFmtId="182" fontId="48" fillId="3" borderId="104" xfId="2" applyNumberFormat="1" applyFont="1" applyFill="1" applyBorder="1" applyAlignment="1" applyProtection="1">
      <alignment horizontal="left" vertical="center" wrapText="1"/>
      <protection locked="0"/>
    </xf>
    <xf numFmtId="182" fontId="48" fillId="3" borderId="102" xfId="2" applyNumberFormat="1" applyFont="1" applyFill="1" applyBorder="1" applyAlignment="1" applyProtection="1">
      <alignment horizontal="left" vertical="center" wrapText="1"/>
      <protection locked="0"/>
    </xf>
    <xf numFmtId="182" fontId="9" fillId="3" borderId="0" xfId="2" applyNumberFormat="1" applyFill="1" applyAlignment="1">
      <alignment horizontal="center"/>
    </xf>
    <xf numFmtId="0" fontId="9" fillId="0" borderId="0" xfId="2" applyAlignment="1">
      <alignment horizontal="center" vertical="center"/>
    </xf>
    <xf numFmtId="0" fontId="9" fillId="0" borderId="29" xfId="2" applyBorder="1" applyAlignment="1">
      <alignment horizontal="center" vertical="center"/>
    </xf>
    <xf numFmtId="182" fontId="45" fillId="3" borderId="104" xfId="2" applyNumberFormat="1" applyFont="1" applyFill="1" applyBorder="1" applyAlignment="1" applyProtection="1">
      <alignment horizontal="left" vertical="center" wrapText="1"/>
      <protection locked="0"/>
    </xf>
    <xf numFmtId="182" fontId="45" fillId="3" borderId="102" xfId="2" applyNumberFormat="1" applyFont="1" applyFill="1" applyBorder="1" applyAlignment="1" applyProtection="1">
      <alignment horizontal="left" vertical="center" wrapText="1"/>
      <protection locked="0"/>
    </xf>
    <xf numFmtId="182" fontId="14" fillId="3" borderId="88" xfId="2" applyNumberFormat="1" applyFont="1" applyFill="1" applyBorder="1" applyAlignment="1" applyProtection="1">
      <alignment horizontal="left" vertical="center" wrapText="1"/>
      <protection locked="0"/>
    </xf>
    <xf numFmtId="182" fontId="14" fillId="3" borderId="89" xfId="2" applyNumberFormat="1" applyFont="1" applyFill="1" applyBorder="1" applyAlignment="1" applyProtection="1">
      <alignment horizontal="left" vertical="center" wrapText="1"/>
      <protection locked="0"/>
    </xf>
    <xf numFmtId="182" fontId="14" fillId="3" borderId="90" xfId="2" applyNumberFormat="1" applyFont="1" applyFill="1" applyBorder="1" applyAlignment="1" applyProtection="1">
      <alignment horizontal="left" vertical="center" wrapText="1"/>
      <protection locked="0"/>
    </xf>
    <xf numFmtId="182" fontId="14" fillId="3" borderId="91" xfId="2" applyNumberFormat="1" applyFont="1" applyFill="1" applyBorder="1" applyAlignment="1" applyProtection="1">
      <alignment horizontal="left" vertical="center" wrapText="1"/>
      <protection locked="0"/>
    </xf>
    <xf numFmtId="0" fontId="8" fillId="3" borderId="85" xfId="2" applyFont="1" applyFill="1" applyBorder="1" applyAlignment="1">
      <alignment horizontal="center" vertical="center" wrapText="1"/>
    </xf>
    <xf numFmtId="0" fontId="8" fillId="3" borderId="87" xfId="2" applyFont="1" applyFill="1" applyBorder="1" applyAlignment="1">
      <alignment horizontal="center" vertical="center" wrapText="1"/>
    </xf>
    <xf numFmtId="0" fontId="8" fillId="3" borderId="100" xfId="2" applyFont="1" applyFill="1" applyBorder="1" applyAlignment="1">
      <alignment horizontal="center" vertical="center"/>
    </xf>
    <xf numFmtId="0" fontId="8" fillId="3" borderId="101" xfId="2" applyFont="1" applyFill="1" applyBorder="1" applyAlignment="1">
      <alignment horizontal="center" vertical="center"/>
    </xf>
    <xf numFmtId="0" fontId="84" fillId="3" borderId="0" xfId="2" applyFont="1" applyFill="1" applyAlignment="1">
      <alignment horizontal="left" vertical="center"/>
    </xf>
    <xf numFmtId="182" fontId="38" fillId="3" borderId="0" xfId="2" applyNumberFormat="1" applyFont="1" applyFill="1">
      <alignment vertical="center"/>
    </xf>
    <xf numFmtId="182" fontId="38" fillId="3" borderId="29" xfId="2" applyNumberFormat="1" applyFont="1" applyFill="1" applyBorder="1">
      <alignment vertical="center"/>
    </xf>
    <xf numFmtId="0" fontId="9" fillId="3" borderId="0" xfId="2" applyFill="1">
      <alignment vertical="center"/>
    </xf>
    <xf numFmtId="181" fontId="43" fillId="17" borderId="31" xfId="2" applyNumberFormat="1" applyFont="1" applyFill="1" applyBorder="1">
      <alignment vertical="center"/>
    </xf>
    <xf numFmtId="181" fontId="43" fillId="17" borderId="32" xfId="2" applyNumberFormat="1" applyFont="1" applyFill="1" applyBorder="1">
      <alignment vertical="center"/>
    </xf>
    <xf numFmtId="182" fontId="45" fillId="3" borderId="104" xfId="2" applyNumberFormat="1" applyFont="1" applyFill="1" applyBorder="1" applyAlignment="1" applyProtection="1">
      <alignment vertical="center" wrapText="1"/>
      <protection locked="0"/>
    </xf>
    <xf numFmtId="182" fontId="45" fillId="3" borderId="102" xfId="2" applyNumberFormat="1" applyFont="1" applyFill="1" applyBorder="1" applyAlignment="1" applyProtection="1">
      <alignment vertical="center" wrapText="1"/>
      <protection locked="0"/>
    </xf>
    <xf numFmtId="182" fontId="45" fillId="3" borderId="88" xfId="2" applyNumberFormat="1" applyFont="1" applyFill="1" applyBorder="1" applyAlignment="1" applyProtection="1">
      <alignment vertical="center" wrapText="1"/>
      <protection locked="0"/>
    </xf>
    <xf numFmtId="182" fontId="45" fillId="3" borderId="89" xfId="2" applyNumberFormat="1" applyFont="1" applyFill="1" applyBorder="1" applyAlignment="1" applyProtection="1">
      <alignment vertical="center" wrapText="1"/>
      <protection locked="0"/>
    </xf>
    <xf numFmtId="182" fontId="45" fillId="3" borderId="90" xfId="2" applyNumberFormat="1" applyFont="1" applyFill="1" applyBorder="1" applyAlignment="1" applyProtection="1">
      <alignment vertical="center" wrapText="1"/>
      <protection locked="0"/>
    </xf>
    <xf numFmtId="182" fontId="45" fillId="3" borderId="91" xfId="2" applyNumberFormat="1" applyFont="1" applyFill="1" applyBorder="1" applyAlignment="1" applyProtection="1">
      <alignment vertical="center" wrapText="1"/>
      <protection locked="0"/>
    </xf>
    <xf numFmtId="182" fontId="9" fillId="3" borderId="0" xfId="2" applyNumberFormat="1" applyFill="1" applyAlignment="1">
      <alignment horizontal="center" vertical="center"/>
    </xf>
    <xf numFmtId="180" fontId="7" fillId="3" borderId="0" xfId="2" applyNumberFormat="1" applyFont="1" applyFill="1">
      <alignment vertical="center"/>
    </xf>
    <xf numFmtId="0" fontId="9" fillId="0" borderId="130" xfId="2" applyBorder="1" applyAlignment="1">
      <alignment horizontal="center" vertical="center"/>
    </xf>
    <xf numFmtId="0" fontId="9" fillId="0" borderId="161" xfId="2" applyBorder="1" applyAlignment="1">
      <alignment horizontal="center" vertical="center"/>
    </xf>
    <xf numFmtId="0" fontId="9" fillId="0" borderId="163" xfId="2" applyBorder="1" applyAlignment="1">
      <alignment horizontal="center" vertical="center"/>
    </xf>
    <xf numFmtId="0" fontId="9" fillId="0" borderId="166" xfId="2" applyBorder="1" applyAlignment="1">
      <alignment horizontal="center" vertical="center" wrapText="1"/>
    </xf>
    <xf numFmtId="0" fontId="9" fillId="0" borderId="123" xfId="2" applyBorder="1" applyAlignment="1">
      <alignment horizontal="center" vertical="center" wrapText="1"/>
    </xf>
    <xf numFmtId="0" fontId="9" fillId="0" borderId="160" xfId="2" applyBorder="1" applyAlignment="1">
      <alignment horizontal="center" vertical="center" wrapText="1"/>
    </xf>
    <xf numFmtId="181" fontId="9" fillId="0" borderId="104" xfId="2" applyNumberFormat="1" applyBorder="1" applyAlignment="1" applyProtection="1">
      <alignment horizontal="center" vertical="center" wrapText="1"/>
      <protection locked="0"/>
    </xf>
    <xf numFmtId="181" fontId="9" fillId="0" borderId="26" xfId="2" applyNumberFormat="1" applyBorder="1" applyAlignment="1" applyProtection="1">
      <alignment horizontal="center" vertical="center" wrapText="1"/>
      <protection locked="0"/>
    </xf>
    <xf numFmtId="181" fontId="9" fillId="0" borderId="102" xfId="2" applyNumberFormat="1" applyBorder="1" applyAlignment="1" applyProtection="1">
      <alignment horizontal="center" vertical="center" wrapText="1"/>
      <protection locked="0"/>
    </xf>
    <xf numFmtId="181" fontId="9" fillId="0" borderId="158" xfId="2" applyNumberFormat="1" applyBorder="1" applyAlignment="1" applyProtection="1">
      <alignment horizontal="center" vertical="center" wrapText="1"/>
      <protection locked="0"/>
    </xf>
    <xf numFmtId="181" fontId="9" fillId="0" borderId="29" xfId="2" applyNumberFormat="1" applyBorder="1" applyAlignment="1" applyProtection="1">
      <alignment horizontal="center" vertical="center" wrapText="1"/>
      <protection locked="0"/>
    </xf>
    <xf numFmtId="181" fontId="9" fillId="0" borderId="159" xfId="2" applyNumberFormat="1" applyBorder="1" applyAlignment="1" applyProtection="1">
      <alignment horizontal="center" vertical="center" wrapText="1"/>
      <protection locked="0"/>
    </xf>
    <xf numFmtId="0" fontId="9" fillId="0" borderId="126" xfId="2" applyBorder="1" applyAlignment="1">
      <alignment horizontal="center" vertical="center"/>
    </xf>
    <xf numFmtId="0" fontId="9" fillId="0" borderId="39" xfId="2" applyBorder="1" applyAlignment="1">
      <alignment horizontal="center" vertical="center"/>
    </xf>
    <xf numFmtId="0" fontId="9" fillId="0" borderId="32" xfId="2" applyBorder="1" applyAlignment="1">
      <alignment horizontal="center" vertical="center"/>
    </xf>
    <xf numFmtId="0" fontId="9" fillId="0" borderId="131" xfId="2" applyBorder="1" applyAlignment="1">
      <alignment horizontal="center" vertical="center"/>
    </xf>
    <xf numFmtId="0" fontId="9" fillId="0" borderId="31" xfId="2" applyBorder="1" applyAlignment="1">
      <alignment vertical="center" wrapText="1"/>
    </xf>
    <xf numFmtId="0" fontId="9" fillId="0" borderId="32" xfId="2" applyBorder="1" applyAlignment="1">
      <alignment vertical="center" wrapText="1"/>
    </xf>
    <xf numFmtId="0" fontId="9" fillId="0" borderId="126" xfId="2" applyBorder="1" applyAlignment="1">
      <alignment horizontal="center" vertical="center" wrapText="1"/>
    </xf>
    <xf numFmtId="0" fontId="9" fillId="0" borderId="39" xfId="2" applyBorder="1" applyAlignment="1">
      <alignment horizontal="center" vertical="center" wrapText="1"/>
    </xf>
    <xf numFmtId="0" fontId="9" fillId="0" borderId="32" xfId="2" applyBorder="1" applyAlignment="1">
      <alignment horizontal="center" vertical="center" wrapText="1"/>
    </xf>
    <xf numFmtId="181" fontId="9" fillId="0" borderId="105" xfId="2" applyNumberFormat="1" applyBorder="1" applyAlignment="1" applyProtection="1">
      <alignment horizontal="center" vertical="center"/>
      <protection locked="0"/>
    </xf>
    <xf numFmtId="181" fontId="9" fillId="0" borderId="30" xfId="2" applyNumberFormat="1" applyBorder="1" applyAlignment="1" applyProtection="1">
      <alignment horizontal="center" vertical="center"/>
      <protection locked="0"/>
    </xf>
    <xf numFmtId="181" fontId="9" fillId="0" borderId="162" xfId="2" applyNumberFormat="1" applyBorder="1" applyAlignment="1" applyProtection="1">
      <alignment horizontal="center" vertical="center"/>
      <protection locked="0"/>
    </xf>
    <xf numFmtId="181" fontId="9" fillId="0" borderId="106" xfId="2" applyNumberFormat="1" applyBorder="1" applyAlignment="1" applyProtection="1">
      <alignment horizontal="center" vertical="center"/>
      <protection locked="0"/>
    </xf>
    <xf numFmtId="181" fontId="9" fillId="0" borderId="28" xfId="2" applyNumberFormat="1" applyBorder="1" applyAlignment="1" applyProtection="1">
      <alignment horizontal="center" vertical="center"/>
      <protection locked="0"/>
    </xf>
    <xf numFmtId="181" fontId="9" fillId="0" borderId="143" xfId="2" applyNumberFormat="1" applyBorder="1" applyAlignment="1" applyProtection="1">
      <alignment horizontal="center" vertical="center"/>
      <protection locked="0"/>
    </xf>
    <xf numFmtId="0" fontId="9" fillId="0" borderId="31" xfId="2" applyBorder="1" applyAlignment="1">
      <alignment horizontal="left" vertical="center" wrapText="1"/>
    </xf>
    <xf numFmtId="0" fontId="9" fillId="0" borderId="32" xfId="2" applyBorder="1" applyAlignment="1">
      <alignment horizontal="left" vertical="center" wrapText="1"/>
    </xf>
    <xf numFmtId="0" fontId="9" fillId="26" borderId="131" xfId="2" applyFill="1" applyBorder="1" applyAlignment="1">
      <alignment horizontal="center" vertical="center"/>
    </xf>
    <xf numFmtId="0" fontId="9" fillId="26" borderId="163" xfId="2" applyFill="1" applyBorder="1" applyAlignment="1">
      <alignment horizontal="center" vertical="center"/>
    </xf>
    <xf numFmtId="0" fontId="9" fillId="0" borderId="31" xfId="2" quotePrefix="1" applyBorder="1" applyAlignment="1">
      <alignment vertical="center" wrapText="1"/>
    </xf>
    <xf numFmtId="0" fontId="9" fillId="0" borderId="32" xfId="2" quotePrefix="1" applyBorder="1" applyAlignment="1">
      <alignment vertical="center" wrapText="1"/>
    </xf>
    <xf numFmtId="49" fontId="9" fillId="0" borderId="163" xfId="2" applyNumberFormat="1" applyBorder="1" applyAlignment="1">
      <alignment horizontal="center" vertical="center"/>
    </xf>
    <xf numFmtId="0" fontId="9" fillId="0" borderId="39" xfId="2" applyBorder="1" applyAlignment="1">
      <alignment vertical="center" wrapText="1"/>
    </xf>
    <xf numFmtId="0" fontId="8" fillId="0" borderId="0" xfId="2" applyFont="1">
      <alignment vertical="center"/>
    </xf>
    <xf numFmtId="0" fontId="9" fillId="0" borderId="104" xfId="2" applyBorder="1" applyAlignment="1">
      <alignment horizontal="center" vertical="center"/>
    </xf>
    <xf numFmtId="0" fontId="9" fillId="0" borderId="26" xfId="2" applyBorder="1" applyAlignment="1">
      <alignment horizontal="center" vertical="center"/>
    </xf>
    <xf numFmtId="0" fontId="9" fillId="0" borderId="102" xfId="2" applyBorder="1" applyAlignment="1">
      <alignment horizontal="center" vertical="center"/>
    </xf>
    <xf numFmtId="0" fontId="9" fillId="0" borderId="158" xfId="2" applyBorder="1" applyAlignment="1">
      <alignment horizontal="center" vertical="center"/>
    </xf>
    <xf numFmtId="0" fontId="9" fillId="0" borderId="159" xfId="2" applyBorder="1" applyAlignment="1">
      <alignment horizontal="center" vertical="center"/>
    </xf>
    <xf numFmtId="0" fontId="9" fillId="0" borderId="84" xfId="2" applyBorder="1" applyAlignment="1">
      <alignment horizontal="center" vertical="center"/>
    </xf>
    <xf numFmtId="0" fontId="8" fillId="0" borderId="84" xfId="2" applyFont="1" applyBorder="1">
      <alignment vertical="center"/>
    </xf>
    <xf numFmtId="0" fontId="9" fillId="0" borderId="0" xfId="2">
      <alignment vertical="center"/>
    </xf>
    <xf numFmtId="0" fontId="8" fillId="0" borderId="84" xfId="2" applyFont="1" applyBorder="1" applyAlignment="1">
      <alignment vertical="center" wrapText="1"/>
    </xf>
    <xf numFmtId="0" fontId="9" fillId="0" borderId="26" xfId="2" applyBorder="1" applyAlignment="1">
      <alignment vertical="center" wrapText="1"/>
    </xf>
    <xf numFmtId="0" fontId="8" fillId="0" borderId="124" xfId="2" applyFont="1" applyBorder="1" applyAlignment="1">
      <alignment horizontal="left" vertical="center"/>
    </xf>
    <xf numFmtId="0" fontId="8" fillId="0" borderId="97" xfId="2" applyFont="1" applyBorder="1" applyAlignment="1">
      <alignment horizontal="left" vertical="center"/>
    </xf>
    <xf numFmtId="0" fontId="8" fillId="0" borderId="100" xfId="2" applyFont="1" applyBorder="1" applyAlignment="1">
      <alignment horizontal="left" vertical="center"/>
    </xf>
    <xf numFmtId="0" fontId="8" fillId="0" borderId="122" xfId="2" applyFont="1" applyBorder="1" applyAlignment="1">
      <alignment horizontal="left" vertical="center"/>
    </xf>
    <xf numFmtId="0" fontId="33" fillId="0" borderId="98" xfId="2" applyFont="1" applyBorder="1" applyAlignment="1">
      <alignment horizontal="left" vertical="center"/>
    </xf>
    <xf numFmtId="0" fontId="33" fillId="0" borderId="118" xfId="2" applyFont="1" applyBorder="1" applyAlignment="1">
      <alignment horizontal="left" vertical="center"/>
    </xf>
    <xf numFmtId="0" fontId="33" fillId="0" borderId="119" xfId="2" applyFont="1" applyBorder="1" applyAlignment="1">
      <alignment horizontal="left" vertical="center"/>
    </xf>
    <xf numFmtId="0" fontId="33" fillId="0" borderId="100" xfId="2" applyFont="1" applyBorder="1" applyAlignment="1">
      <alignment horizontal="left" vertical="center"/>
    </xf>
    <xf numFmtId="0" fontId="33" fillId="0" borderId="121" xfId="2" applyFont="1" applyBorder="1" applyAlignment="1">
      <alignment horizontal="left" vertical="center"/>
    </xf>
    <xf numFmtId="0" fontId="33" fillId="0" borderId="122" xfId="2" applyFont="1" applyBorder="1" applyAlignment="1">
      <alignment horizontal="left" vertical="center"/>
    </xf>
    <xf numFmtId="0" fontId="7" fillId="0" borderId="119" xfId="2" applyFont="1" applyBorder="1" applyAlignment="1">
      <alignment horizontal="left" vertical="center" wrapText="1"/>
    </xf>
    <xf numFmtId="0" fontId="7" fillId="0" borderId="108" xfId="2" applyFont="1" applyBorder="1" applyAlignment="1">
      <alignment horizontal="left" vertical="center" wrapText="1"/>
    </xf>
    <xf numFmtId="0" fontId="109" fillId="0" borderId="0" xfId="2" applyFont="1" applyAlignment="1">
      <alignment horizontal="center" vertical="center" textRotation="255"/>
    </xf>
    <xf numFmtId="0" fontId="111" fillId="3" borderId="0" xfId="2" applyFont="1" applyFill="1" applyAlignment="1">
      <alignment horizontal="left" vertical="center"/>
    </xf>
    <xf numFmtId="0" fontId="49" fillId="0" borderId="87" xfId="2" applyFont="1" applyBorder="1" applyAlignment="1">
      <alignment horizontal="center" vertical="center" textRotation="255"/>
    </xf>
    <xf numFmtId="0" fontId="49" fillId="0" borderId="89" xfId="2" applyFont="1" applyBorder="1" applyAlignment="1">
      <alignment horizontal="center" vertical="center" textRotation="255"/>
    </xf>
    <xf numFmtId="0" fontId="49" fillId="0" borderId="91" xfId="2" applyFont="1" applyBorder="1" applyAlignment="1">
      <alignment horizontal="center" vertical="center" textRotation="255"/>
    </xf>
    <xf numFmtId="0" fontId="7" fillId="0" borderId="109" xfId="2" applyFont="1" applyBorder="1" applyAlignment="1">
      <alignment horizontal="left" vertical="center" wrapText="1"/>
    </xf>
    <xf numFmtId="0" fontId="7" fillId="0" borderId="84" xfId="2" applyFont="1" applyBorder="1" applyAlignment="1">
      <alignment horizontal="left" vertical="center" wrapText="1"/>
    </xf>
    <xf numFmtId="0" fontId="7" fillId="0" borderId="131" xfId="2" applyFont="1" applyBorder="1" applyAlignment="1">
      <alignment horizontal="left" vertical="center" wrapText="1"/>
    </xf>
    <xf numFmtId="0" fontId="7" fillId="0" borderId="31" xfId="2" applyFont="1" applyBorder="1" applyAlignment="1">
      <alignment horizontal="left" vertical="center" wrapText="1"/>
    </xf>
    <xf numFmtId="0" fontId="49" fillId="0" borderId="133" xfId="2" applyFont="1" applyBorder="1" applyAlignment="1">
      <alignment horizontal="center" vertical="center" textRotation="255"/>
    </xf>
    <xf numFmtId="0" fontId="49" fillId="0" borderId="134" xfId="2" applyFont="1" applyBorder="1" applyAlignment="1">
      <alignment horizontal="center" vertical="center" textRotation="255"/>
    </xf>
    <xf numFmtId="0" fontId="49" fillId="0" borderId="135" xfId="2" applyFont="1" applyBorder="1" applyAlignment="1">
      <alignment horizontal="center" vertical="center" textRotation="255"/>
    </xf>
    <xf numFmtId="0" fontId="8" fillId="0" borderId="104" xfId="2" applyFont="1" applyBorder="1" applyAlignment="1">
      <alignment horizontal="left" vertical="center"/>
    </xf>
    <xf numFmtId="0" fontId="8" fillId="0" borderId="36" xfId="2" applyFont="1" applyBorder="1" applyAlignment="1">
      <alignment horizontal="left" vertical="center"/>
    </xf>
    <xf numFmtId="0" fontId="7" fillId="0" borderId="107" xfId="2" applyFont="1" applyBorder="1" applyAlignment="1">
      <alignment horizontal="left" vertical="center" wrapText="1"/>
    </xf>
    <xf numFmtId="0" fontId="8" fillId="0" borderId="131" xfId="2" applyFont="1" applyBorder="1" applyAlignment="1">
      <alignment horizontal="left" vertical="center"/>
    </xf>
    <xf numFmtId="0" fontId="8" fillId="0" borderId="31" xfId="2" applyFont="1" applyBorder="1" applyAlignment="1">
      <alignment horizontal="left" vertical="center"/>
    </xf>
    <xf numFmtId="0" fontId="7" fillId="3" borderId="0" xfId="2" applyFont="1" applyFill="1" applyAlignment="1">
      <alignment horizontal="left" vertical="center" wrapText="1"/>
    </xf>
    <xf numFmtId="0" fontId="8" fillId="3" borderId="0" xfId="2" applyFont="1" applyFill="1" applyAlignment="1">
      <alignment horizontal="left" vertical="center"/>
    </xf>
    <xf numFmtId="0" fontId="111" fillId="3" borderId="0" xfId="2" applyFont="1" applyFill="1" applyAlignment="1">
      <alignment horizontal="left" vertical="center" wrapText="1"/>
    </xf>
    <xf numFmtId="0" fontId="33" fillId="3" borderId="181" xfId="2" applyFont="1" applyFill="1" applyBorder="1" applyAlignment="1">
      <alignment horizontal="left" vertical="center"/>
    </xf>
    <xf numFmtId="0" fontId="110" fillId="0" borderId="0" xfId="2" applyFont="1" applyAlignment="1">
      <alignment horizontal="left" vertical="center"/>
    </xf>
    <xf numFmtId="0" fontId="33" fillId="3" borderId="0" xfId="2" applyFont="1" applyFill="1" applyAlignment="1">
      <alignment horizontal="left" vertical="center"/>
    </xf>
    <xf numFmtId="0" fontId="49" fillId="3" borderId="0" xfId="2" applyFont="1" applyFill="1" applyAlignment="1">
      <alignment horizontal="center" vertical="center" textRotation="255"/>
    </xf>
    <xf numFmtId="0" fontId="101" fillId="0" borderId="0" xfId="2" applyFont="1" applyAlignment="1">
      <alignment horizontal="left" vertical="center" wrapText="1"/>
    </xf>
  </cellXfs>
  <cellStyles count="7">
    <cellStyle name="標準" xfId="0" builtinId="0"/>
    <cellStyle name="標準 2" xfId="2" xr:uid="{00000000-0005-0000-0000-000001000000}"/>
    <cellStyle name="標準 2 2" xfId="3" xr:uid="{00000000-0005-0000-0000-000002000000}"/>
    <cellStyle name="標準 22" xfId="6" xr:uid="{00000000-0005-0000-0000-000003000000}"/>
    <cellStyle name="標準 3" xfId="5" xr:uid="{00000000-0005-0000-0000-000004000000}"/>
    <cellStyle name="標準 5" xfId="4" xr:uid="{00000000-0005-0000-0000-000005000000}"/>
    <cellStyle name="標準_3.出力帳票ｲﾒｰｼﾞ集_20060922" xfId="1" xr:uid="{00000000-0005-0000-0000-000006000000}"/>
  </cellStyles>
  <dxfs count="1">
    <dxf>
      <font>
        <b val="0"/>
        <i val="0"/>
        <color theme="0"/>
      </font>
      <fill>
        <patternFill>
          <bgColor rgb="FFFF0000"/>
        </patternFill>
      </fill>
    </dxf>
  </dxfs>
  <tableStyles count="0" defaultTableStyle="TableStyleMedium2" defaultPivotStyle="PivotStyleLight16"/>
  <colors>
    <mruColors>
      <color rgb="FFFFFF99"/>
      <color rgb="FFFFFF66"/>
      <color rgb="FFFFCCFF"/>
      <color rgb="FFFF99CC"/>
      <color rgb="FF68A042"/>
      <color rgb="FF993366"/>
      <color rgb="FFFF9999"/>
      <color rgb="FFFF99FF"/>
      <color rgb="FF00CC00"/>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nchor="t" anchorCtr="1"/>
          <a:lstStyle/>
          <a:p>
            <a:pPr algn="ctr">
              <a:defRPr sz="900" b="0" i="0" u="none" strike="noStrike" baseline="0">
                <a:solidFill>
                  <a:srgbClr val="000000"/>
                </a:solidFill>
                <a:latin typeface="ＭＳ Ｐ明朝" pitchFamily="18" charset="-128"/>
                <a:ea typeface="ＭＳ Ｐ明朝" pitchFamily="18" charset="-128"/>
                <a:cs typeface="ＭＳ Ｐゴシック"/>
              </a:defRPr>
            </a:pPr>
            <a:r>
              <a:rPr lang="ja-JP" altLang="en-US"/>
              <a:t>国語　内容別正答率（学校、大阪市、全国）</a:t>
            </a:r>
          </a:p>
        </c:rich>
      </c:tx>
      <c:layout>
        <c:manualLayout>
          <c:xMode val="edge"/>
          <c:yMode val="edge"/>
          <c:x val="0.21739502400898211"/>
          <c:y val="3.8514138156740145E-2"/>
        </c:manualLayout>
      </c:layout>
      <c:overlay val="0"/>
      <c:spPr>
        <a:noFill/>
        <a:ln w="25400">
          <a:noFill/>
        </a:ln>
      </c:spPr>
    </c:title>
    <c:autoTitleDeleted val="0"/>
    <c:plotArea>
      <c:layout>
        <c:manualLayout>
          <c:layoutTarget val="inner"/>
          <c:xMode val="edge"/>
          <c:yMode val="edge"/>
          <c:x val="9.4895568208536368E-2"/>
          <c:y val="0.14820899212451003"/>
          <c:w val="0.88487456235318029"/>
          <c:h val="0.53549203209724217"/>
        </c:manualLayout>
      </c:layout>
      <c:barChart>
        <c:barDir val="col"/>
        <c:grouping val="clustered"/>
        <c:varyColors val="0"/>
        <c:ser>
          <c:idx val="0"/>
          <c:order val="0"/>
          <c:tx>
            <c:strRef>
              <c:f>'5_教科に関する調査'!$T$24</c:f>
              <c:strCache>
                <c:ptCount val="1"/>
                <c:pt idx="0">
                  <c:v>学校</c:v>
                </c:pt>
              </c:strCache>
            </c:strRef>
          </c:tx>
          <c:spPr>
            <a:solidFill>
              <a:srgbClr val="68A042"/>
            </a:solidFill>
            <a:ln>
              <a:solidFill>
                <a:prstClr val="black"/>
              </a:solidFill>
            </a:ln>
          </c:spPr>
          <c:invertIfNegative val="0"/>
          <c:cat>
            <c:strRef>
              <c:f>'5_教科に関する調査'!$S$25:$S$30</c:f>
              <c:strCache>
                <c:ptCount val="6"/>
                <c:pt idx="0">
                  <c:v>(1)言葉の特徴や使い方に関する事項</c:v>
                </c:pt>
                <c:pt idx="1">
                  <c:v>(2)情報の扱い方に関する事項</c:v>
                </c:pt>
                <c:pt idx="2">
                  <c:v>(3)我が国の言語文化に関する事項</c:v>
                </c:pt>
                <c:pt idx="3">
                  <c:v>A 話すこと・聞くこと</c:v>
                </c:pt>
                <c:pt idx="4">
                  <c:v>B 書くこと</c:v>
                </c:pt>
                <c:pt idx="5">
                  <c:v>C 読むこと</c:v>
                </c:pt>
              </c:strCache>
            </c:strRef>
          </c:cat>
          <c:val>
            <c:numRef>
              <c:f>'5_教科に関する調査'!$T$25:$T$30</c:f>
              <c:numCache>
                <c:formatCode>0.0_);[Red]\(0.0\)</c:formatCode>
                <c:ptCount val="6"/>
                <c:pt idx="0">
                  <c:v>45</c:v>
                </c:pt>
                <c:pt idx="1">
                  <c:v>50</c:v>
                </c:pt>
                <c:pt idx="2">
                  <c:v>56.8</c:v>
                </c:pt>
                <c:pt idx="3">
                  <c:v>45</c:v>
                </c:pt>
                <c:pt idx="4">
                  <c:v>56.8</c:v>
                </c:pt>
                <c:pt idx="5">
                  <c:v>39.9</c:v>
                </c:pt>
              </c:numCache>
            </c:numRef>
          </c:val>
          <c:extLst>
            <c:ext xmlns:c16="http://schemas.microsoft.com/office/drawing/2014/chart" uri="{C3380CC4-5D6E-409C-BE32-E72D297353CC}">
              <c16:uniqueId val="{00000000-712F-4078-939E-94BF8FE69FF6}"/>
            </c:ext>
          </c:extLst>
        </c:ser>
        <c:ser>
          <c:idx val="1"/>
          <c:order val="1"/>
          <c:tx>
            <c:strRef>
              <c:f>'5_教科に関する調査'!$U$24</c:f>
              <c:strCache>
                <c:ptCount val="1"/>
                <c:pt idx="0">
                  <c:v>大阪市</c:v>
                </c:pt>
              </c:strCache>
            </c:strRef>
          </c:tx>
          <c:spPr>
            <a:solidFill>
              <a:srgbClr val="FFCCFF"/>
            </a:solidFill>
            <a:ln>
              <a:solidFill>
                <a:schemeClr val="tx1"/>
              </a:solidFill>
            </a:ln>
          </c:spPr>
          <c:invertIfNegative val="0"/>
          <c:cat>
            <c:strRef>
              <c:f>'5_教科に関する調査'!$S$25:$S$30</c:f>
              <c:strCache>
                <c:ptCount val="6"/>
                <c:pt idx="0">
                  <c:v>(1)言葉の特徴や使い方に関する事項</c:v>
                </c:pt>
                <c:pt idx="1">
                  <c:v>(2)情報の扱い方に関する事項</c:v>
                </c:pt>
                <c:pt idx="2">
                  <c:v>(3)我が国の言語文化に関する事項</c:v>
                </c:pt>
                <c:pt idx="3">
                  <c:v>A 話すこと・聞くこと</c:v>
                </c:pt>
                <c:pt idx="4">
                  <c:v>B 書くこと</c:v>
                </c:pt>
                <c:pt idx="5">
                  <c:v>C 読むこと</c:v>
                </c:pt>
              </c:strCache>
            </c:strRef>
          </c:cat>
          <c:val>
            <c:numRef>
              <c:f>'5_教科に関する調査'!$U$25:$U$30</c:f>
              <c:numCache>
                <c:formatCode>0.0_ ;[Red]\-0.0\ </c:formatCode>
                <c:ptCount val="6"/>
                <c:pt idx="0">
                  <c:v>57.5</c:v>
                </c:pt>
                <c:pt idx="1">
                  <c:v>58.5</c:v>
                </c:pt>
                <c:pt idx="2">
                  <c:v>75.3</c:v>
                </c:pt>
                <c:pt idx="3">
                  <c:v>55.2</c:v>
                </c:pt>
                <c:pt idx="4">
                  <c:v>62.2</c:v>
                </c:pt>
                <c:pt idx="5">
                  <c:v>46.2</c:v>
                </c:pt>
              </c:numCache>
            </c:numRef>
          </c:val>
          <c:extLst>
            <c:ext xmlns:c16="http://schemas.microsoft.com/office/drawing/2014/chart" uri="{C3380CC4-5D6E-409C-BE32-E72D297353CC}">
              <c16:uniqueId val="{00000001-712F-4078-939E-94BF8FE69FF6}"/>
            </c:ext>
          </c:extLst>
        </c:ser>
        <c:ser>
          <c:idx val="2"/>
          <c:order val="2"/>
          <c:tx>
            <c:strRef>
              <c:f>'5_教科に関する調査'!$V$24</c:f>
              <c:strCache>
                <c:ptCount val="1"/>
                <c:pt idx="0">
                  <c:v>全国</c:v>
                </c:pt>
              </c:strCache>
            </c:strRef>
          </c:tx>
          <c:spPr>
            <a:solidFill>
              <a:srgbClr val="002060"/>
            </a:solidFill>
            <a:ln>
              <a:solidFill>
                <a:schemeClr val="tx1"/>
              </a:solidFill>
            </a:ln>
          </c:spPr>
          <c:invertIfNegative val="0"/>
          <c:cat>
            <c:strRef>
              <c:f>'5_教科に関する調査'!$S$25:$S$30</c:f>
              <c:strCache>
                <c:ptCount val="6"/>
                <c:pt idx="0">
                  <c:v>(1)言葉の特徴や使い方に関する事項</c:v>
                </c:pt>
                <c:pt idx="1">
                  <c:v>(2)情報の扱い方に関する事項</c:v>
                </c:pt>
                <c:pt idx="2">
                  <c:v>(3)我が国の言語文化に関する事項</c:v>
                </c:pt>
                <c:pt idx="3">
                  <c:v>A 話すこと・聞くこと</c:v>
                </c:pt>
                <c:pt idx="4">
                  <c:v>B 書くこと</c:v>
                </c:pt>
                <c:pt idx="5">
                  <c:v>C 読むこと</c:v>
                </c:pt>
              </c:strCache>
            </c:strRef>
          </c:cat>
          <c:val>
            <c:numRef>
              <c:f>'5_教科に関する調査'!$V$25:$V$30</c:f>
              <c:numCache>
                <c:formatCode>0.0_ </c:formatCode>
                <c:ptCount val="6"/>
                <c:pt idx="0">
                  <c:v>59.2</c:v>
                </c:pt>
                <c:pt idx="1">
                  <c:v>59.6</c:v>
                </c:pt>
                <c:pt idx="2">
                  <c:v>75.599999999999994</c:v>
                </c:pt>
                <c:pt idx="3">
                  <c:v>58.8</c:v>
                </c:pt>
                <c:pt idx="4">
                  <c:v>65.3</c:v>
                </c:pt>
                <c:pt idx="5">
                  <c:v>47.9</c:v>
                </c:pt>
              </c:numCache>
            </c:numRef>
          </c:val>
          <c:extLst>
            <c:ext xmlns:c16="http://schemas.microsoft.com/office/drawing/2014/chart" uri="{C3380CC4-5D6E-409C-BE32-E72D297353CC}">
              <c16:uniqueId val="{00000002-712F-4078-939E-94BF8FE69FF6}"/>
            </c:ext>
          </c:extLst>
        </c:ser>
        <c:dLbls>
          <c:showLegendKey val="0"/>
          <c:showVal val="0"/>
          <c:showCatName val="0"/>
          <c:showSerName val="0"/>
          <c:showPercent val="0"/>
          <c:showBubbleSize val="0"/>
        </c:dLbls>
        <c:gapWidth val="160"/>
        <c:axId val="97633344"/>
        <c:axId val="338090360"/>
      </c:barChart>
      <c:catAx>
        <c:axId val="97633344"/>
        <c:scaling>
          <c:orientation val="minMax"/>
        </c:scaling>
        <c:delete val="0"/>
        <c:axPos val="b"/>
        <c:numFmt formatCode="@" sourceLinked="0"/>
        <c:majorTickMark val="in"/>
        <c:minorTickMark val="none"/>
        <c:tickLblPos val="nextTo"/>
        <c:spPr>
          <a:ln>
            <a:solidFill>
              <a:srgbClr val="E7E6E6">
                <a:lumMod val="50000"/>
              </a:srgbClr>
            </a:solidFill>
          </a:ln>
        </c:spPr>
        <c:txPr>
          <a:bodyPr rot="0" vert="horz" anchor="ctr" anchorCtr="1"/>
          <a:lstStyle/>
          <a:p>
            <a:pPr>
              <a:defRPr sz="600" b="0" i="0" u="none" strike="noStrike" baseline="0">
                <a:solidFill>
                  <a:srgbClr val="000000"/>
                </a:solidFill>
                <a:latin typeface="ＭＳ Ｐ明朝" panose="02020600040205080304" pitchFamily="18" charset="-128"/>
                <a:ea typeface="ＭＳ Ｐ明朝" panose="02020600040205080304" pitchFamily="18" charset="-128"/>
                <a:cs typeface="ＭＳ Ｐゴシック"/>
              </a:defRPr>
            </a:pPr>
            <a:endParaRPr lang="ja-JP"/>
          </a:p>
        </c:txPr>
        <c:crossAx val="338090360"/>
        <c:crosses val="autoZero"/>
        <c:auto val="1"/>
        <c:lblAlgn val="ctr"/>
        <c:lblOffset val="80"/>
        <c:tickLblSkip val="1"/>
        <c:tickMarkSkip val="1"/>
        <c:noMultiLvlLbl val="0"/>
      </c:catAx>
      <c:valAx>
        <c:axId val="338090360"/>
        <c:scaling>
          <c:orientation val="minMax"/>
          <c:max val="100"/>
          <c:min val="0"/>
        </c:scaling>
        <c:delete val="0"/>
        <c:axPos val="l"/>
        <c:majorGridlines/>
        <c:numFmt formatCode="#,##0_);\(#,##0\)" sourceLinked="0"/>
        <c:majorTickMark val="in"/>
        <c:minorTickMark val="none"/>
        <c:tickLblPos val="nextTo"/>
        <c:spPr>
          <a:ln>
            <a:solidFill>
              <a:srgbClr val="E7E6E6">
                <a:lumMod val="50000"/>
              </a:srgbClr>
            </a:solidFill>
          </a:ln>
        </c:spPr>
        <c:txPr>
          <a:bodyPr rot="0" vert="horz"/>
          <a:lstStyle/>
          <a:p>
            <a:pPr>
              <a:defRPr sz="900">
                <a:latin typeface="ＭＳ Ｐ明朝" pitchFamily="18" charset="-128"/>
                <a:ea typeface="ＭＳ Ｐ明朝" pitchFamily="18" charset="-128"/>
              </a:defRPr>
            </a:pPr>
            <a:endParaRPr lang="ja-JP"/>
          </a:p>
        </c:txPr>
        <c:crossAx val="97633344"/>
        <c:crosses val="autoZero"/>
        <c:crossBetween val="between"/>
        <c:majorUnit val="20"/>
      </c:valAx>
      <c:spPr>
        <a:ln>
          <a:solidFill>
            <a:srgbClr val="E7E6E6">
              <a:lumMod val="50000"/>
            </a:srgbClr>
          </a:solidFill>
        </a:ln>
      </c:spPr>
    </c:plotArea>
    <c:legend>
      <c:legendPos val="b"/>
      <c:layout>
        <c:manualLayout>
          <c:xMode val="edge"/>
          <c:yMode val="edge"/>
          <c:x val="0.22597902716623505"/>
          <c:y val="0.88674951460253704"/>
          <c:w val="0.54255886243386253"/>
          <c:h val="9.2779767928514875E-2"/>
        </c:manualLayout>
      </c:layout>
      <c:overlay val="0"/>
      <c:spPr>
        <a:ln>
          <a:solidFill>
            <a:sysClr val="windowText" lastClr="000000"/>
          </a:solidFill>
        </a:ln>
      </c:spPr>
      <c:txPr>
        <a:bodyPr/>
        <a:lstStyle/>
        <a:p>
          <a:pPr>
            <a:defRPr sz="1000">
              <a:latin typeface="ＭＳ Ｐ明朝" panose="02020600040205080304" pitchFamily="18" charset="-128"/>
              <a:ea typeface="ＭＳ Ｐ明朝" panose="02020600040205080304" pitchFamily="18" charset="-128"/>
            </a:defRPr>
          </a:pPr>
          <a:endParaRPr lang="ja-JP"/>
        </a:p>
      </c:txPr>
    </c:legend>
    <c:plotVisOnly val="1"/>
    <c:dispBlanksAs val="gap"/>
    <c:showDLblsOverMax val="0"/>
  </c:chart>
  <c:printSettings>
    <c:headerFooter/>
    <c:pageMargins b="0.7500000000000131" l="0.70000000000000062" r="0.70000000000000062" t="0.7500000000000131" header="0.30000000000000032" footer="0.30000000000000032"/>
    <c:pageSetup paperSize="9" orientation="landscape" horizontalDpi="-3"/>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964336917562746E-2"/>
          <c:y val="6.3498376262289241E-2"/>
          <c:w val="0.20749513198423486"/>
          <c:h val="4.0770733724053293E-2"/>
        </c:manualLayout>
      </c:layout>
      <c:barChart>
        <c:barDir val="bar"/>
        <c:grouping val="percentStacked"/>
        <c:varyColors val="0"/>
        <c:ser>
          <c:idx val="0"/>
          <c:order val="0"/>
          <c:tx>
            <c:strRef>
              <c:f>'6_生徒質問より(1)'!$Q$11</c:f>
              <c:strCache>
                <c:ptCount val="1"/>
                <c:pt idx="0">
                  <c:v>1 </c:v>
                </c:pt>
              </c:strCache>
            </c:strRef>
          </c:tx>
          <c:spPr>
            <a:solidFill>
              <a:srgbClr val="9999FF"/>
            </a:solidFill>
            <a:ln w="12700">
              <a:solidFill>
                <a:srgbClr val="000000"/>
              </a:solidFill>
              <a:prstDash val="solid"/>
            </a:ln>
          </c:spPr>
          <c:invertIfNegative val="0"/>
          <c:cat>
            <c:strRef>
              <c:f>'6_生徒質問より(1)'!$P$17:$P$19</c:f>
              <c:strCache>
                <c:ptCount val="3"/>
                <c:pt idx="0">
                  <c:v>学校</c:v>
                </c:pt>
                <c:pt idx="1">
                  <c:v>大阪市</c:v>
                </c:pt>
                <c:pt idx="2">
                  <c:v>全国</c:v>
                </c:pt>
              </c:strCache>
            </c:strRef>
          </c:cat>
          <c:val>
            <c:numRef>
              <c:f>'6_生徒質問より(1)'!$Q$17:$Q$19</c:f>
              <c:numCache>
                <c:formatCode>0.0_ </c:formatCode>
                <c:ptCount val="3"/>
                <c:pt idx="0">
                  <c:v>58.8</c:v>
                </c:pt>
                <c:pt idx="1">
                  <c:v>75</c:v>
                </c:pt>
                <c:pt idx="2">
                  <c:v>79.099999999999994</c:v>
                </c:pt>
              </c:numCache>
            </c:numRef>
          </c:val>
          <c:extLst>
            <c:ext xmlns:c16="http://schemas.microsoft.com/office/drawing/2014/chart" uri="{C3380CC4-5D6E-409C-BE32-E72D297353CC}">
              <c16:uniqueId val="{00000000-04F0-464D-8EDF-2310D005E060}"/>
            </c:ext>
          </c:extLst>
        </c:ser>
        <c:ser>
          <c:idx val="1"/>
          <c:order val="1"/>
          <c:tx>
            <c:strRef>
              <c:f>'6_生徒質問より(1)'!$R$11</c:f>
              <c:strCache>
                <c:ptCount val="1"/>
                <c:pt idx="0">
                  <c:v>2 </c:v>
                </c:pt>
              </c:strCache>
            </c:strRef>
          </c:tx>
          <c:spPr>
            <a:solidFill>
              <a:srgbClr val="993366"/>
            </a:solidFill>
            <a:ln w="12700">
              <a:solidFill>
                <a:srgbClr val="000000"/>
              </a:solidFill>
              <a:prstDash val="solid"/>
            </a:ln>
          </c:spPr>
          <c:invertIfNegative val="0"/>
          <c:cat>
            <c:strRef>
              <c:f>'6_生徒質問より(1)'!$P$17:$P$19</c:f>
              <c:strCache>
                <c:ptCount val="3"/>
                <c:pt idx="0">
                  <c:v>学校</c:v>
                </c:pt>
                <c:pt idx="1">
                  <c:v>大阪市</c:v>
                </c:pt>
                <c:pt idx="2">
                  <c:v>全国</c:v>
                </c:pt>
              </c:strCache>
            </c:strRef>
          </c:cat>
          <c:val>
            <c:numRef>
              <c:f>'6_生徒質問より(1)'!$R$17:$R$19</c:f>
              <c:numCache>
                <c:formatCode>0.0_ </c:formatCode>
                <c:ptCount val="3"/>
                <c:pt idx="0">
                  <c:v>29.4</c:v>
                </c:pt>
                <c:pt idx="1">
                  <c:v>13.2</c:v>
                </c:pt>
                <c:pt idx="2">
                  <c:v>12.1</c:v>
                </c:pt>
              </c:numCache>
            </c:numRef>
          </c:val>
          <c:extLst>
            <c:ext xmlns:c16="http://schemas.microsoft.com/office/drawing/2014/chart" uri="{C3380CC4-5D6E-409C-BE32-E72D297353CC}">
              <c16:uniqueId val="{00000001-04F0-464D-8EDF-2310D005E060}"/>
            </c:ext>
          </c:extLst>
        </c:ser>
        <c:ser>
          <c:idx val="2"/>
          <c:order val="2"/>
          <c:tx>
            <c:strRef>
              <c:f>'6_生徒質問より(1)'!$S$11</c:f>
              <c:strCache>
                <c:ptCount val="1"/>
                <c:pt idx="0">
                  <c:v>3 </c:v>
                </c:pt>
              </c:strCache>
            </c:strRef>
          </c:tx>
          <c:spPr>
            <a:solidFill>
              <a:srgbClr val="FFFFCC"/>
            </a:solidFill>
            <a:ln w="12700">
              <a:solidFill>
                <a:srgbClr val="000000"/>
              </a:solidFill>
              <a:prstDash val="solid"/>
            </a:ln>
          </c:spPr>
          <c:invertIfNegative val="0"/>
          <c:cat>
            <c:strRef>
              <c:f>'6_生徒質問より(1)'!$P$17:$P$19</c:f>
              <c:strCache>
                <c:ptCount val="3"/>
                <c:pt idx="0">
                  <c:v>学校</c:v>
                </c:pt>
                <c:pt idx="1">
                  <c:v>大阪市</c:v>
                </c:pt>
                <c:pt idx="2">
                  <c:v>全国</c:v>
                </c:pt>
              </c:strCache>
            </c:strRef>
          </c:cat>
          <c:val>
            <c:numRef>
              <c:f>'6_生徒質問より(1)'!$S$17:$S$19</c:f>
              <c:numCache>
                <c:formatCode>0.0_ </c:formatCode>
                <c:ptCount val="3"/>
                <c:pt idx="0">
                  <c:v>5.9</c:v>
                </c:pt>
                <c:pt idx="1">
                  <c:v>7.4</c:v>
                </c:pt>
                <c:pt idx="2">
                  <c:v>5.8</c:v>
                </c:pt>
              </c:numCache>
            </c:numRef>
          </c:val>
          <c:extLst>
            <c:ext xmlns:c16="http://schemas.microsoft.com/office/drawing/2014/chart" uri="{C3380CC4-5D6E-409C-BE32-E72D297353CC}">
              <c16:uniqueId val="{00000002-04F0-464D-8EDF-2310D005E060}"/>
            </c:ext>
          </c:extLst>
        </c:ser>
        <c:ser>
          <c:idx val="3"/>
          <c:order val="3"/>
          <c:tx>
            <c:strRef>
              <c:f>'6_生徒質問より(1)'!$T$11</c:f>
              <c:strCache>
                <c:ptCount val="1"/>
                <c:pt idx="0">
                  <c:v>4 </c:v>
                </c:pt>
              </c:strCache>
            </c:strRef>
          </c:tx>
          <c:spPr>
            <a:solidFill>
              <a:srgbClr val="CCFFFF"/>
            </a:solidFill>
            <a:ln w="12700">
              <a:solidFill>
                <a:prstClr val="black"/>
              </a:solidFill>
            </a:ln>
          </c:spPr>
          <c:invertIfNegative val="0"/>
          <c:cat>
            <c:strRef>
              <c:f>'6_生徒質問より(1)'!$P$17:$P$19</c:f>
              <c:strCache>
                <c:ptCount val="3"/>
                <c:pt idx="0">
                  <c:v>学校</c:v>
                </c:pt>
                <c:pt idx="1">
                  <c:v>大阪市</c:v>
                </c:pt>
                <c:pt idx="2">
                  <c:v>全国</c:v>
                </c:pt>
              </c:strCache>
            </c:strRef>
          </c:cat>
          <c:val>
            <c:numRef>
              <c:f>'6_生徒質問より(1)'!$T$17:$T$19</c:f>
              <c:numCache>
                <c:formatCode>0.0_ </c:formatCode>
                <c:ptCount val="3"/>
                <c:pt idx="0">
                  <c:v>5.9</c:v>
                </c:pt>
                <c:pt idx="1">
                  <c:v>4.0999999999999996</c:v>
                </c:pt>
                <c:pt idx="2">
                  <c:v>2.8</c:v>
                </c:pt>
              </c:numCache>
            </c:numRef>
          </c:val>
          <c:extLst>
            <c:ext xmlns:c16="http://schemas.microsoft.com/office/drawing/2014/chart" uri="{C3380CC4-5D6E-409C-BE32-E72D297353CC}">
              <c16:uniqueId val="{00000003-04F0-464D-8EDF-2310D005E060}"/>
            </c:ext>
          </c:extLst>
        </c:ser>
        <c:ser>
          <c:idx val="4"/>
          <c:order val="4"/>
          <c:tx>
            <c:strRef>
              <c:f>'6_生徒質問より(1)'!$U$11</c:f>
              <c:strCache>
                <c:ptCount val="1"/>
                <c:pt idx="0">
                  <c:v>5 </c:v>
                </c:pt>
              </c:strCache>
            </c:strRef>
          </c:tx>
          <c:spPr>
            <a:solidFill>
              <a:schemeClr val="bg1"/>
            </a:solidFill>
            <a:ln>
              <a:solidFill>
                <a:srgbClr val="000000"/>
              </a:solidFill>
            </a:ln>
          </c:spPr>
          <c:invertIfNegative val="0"/>
          <c:cat>
            <c:strRef>
              <c:f>'6_生徒質問より(1)'!$P$17:$P$19</c:f>
              <c:strCache>
                <c:ptCount val="3"/>
                <c:pt idx="0">
                  <c:v>学校</c:v>
                </c:pt>
                <c:pt idx="1">
                  <c:v>大阪市</c:v>
                </c:pt>
                <c:pt idx="2">
                  <c:v>全国</c:v>
                </c:pt>
              </c:strCache>
            </c:strRef>
          </c:cat>
          <c:val>
            <c:numRef>
              <c:f>'6_生徒質問より(1)'!$U$17:$U$19</c:f>
              <c:numCache>
                <c:formatCode>0.0_ </c:formatCode>
                <c:ptCount val="3"/>
                <c:pt idx="0">
                  <c:v>0</c:v>
                </c:pt>
                <c:pt idx="1">
                  <c:v>0.3</c:v>
                </c:pt>
                <c:pt idx="2">
                  <c:v>0.2</c:v>
                </c:pt>
              </c:numCache>
            </c:numRef>
          </c:val>
          <c:extLst>
            <c:ext xmlns:c16="http://schemas.microsoft.com/office/drawing/2014/chart" uri="{C3380CC4-5D6E-409C-BE32-E72D297353CC}">
              <c16:uniqueId val="{00000004-04F0-464D-8EDF-2310D005E060}"/>
            </c:ext>
          </c:extLst>
        </c:ser>
        <c:ser>
          <c:idx val="5"/>
          <c:order val="5"/>
          <c:tx>
            <c:strRef>
              <c:f>'6_生徒質問より(1)'!$V$11</c:f>
              <c:strCache>
                <c:ptCount val="1"/>
                <c:pt idx="0">
                  <c:v>6 </c:v>
                </c:pt>
              </c:strCache>
            </c:strRef>
          </c:tx>
          <c:spPr>
            <a:solidFill>
              <a:srgbClr val="00B050"/>
            </a:solidFill>
            <a:ln>
              <a:solidFill>
                <a:srgbClr val="000000"/>
              </a:solidFill>
            </a:ln>
          </c:spPr>
          <c:invertIfNegative val="0"/>
          <c:cat>
            <c:strRef>
              <c:f>'6_生徒質問より(1)'!$P$17:$P$19</c:f>
              <c:strCache>
                <c:ptCount val="3"/>
                <c:pt idx="0">
                  <c:v>学校</c:v>
                </c:pt>
                <c:pt idx="1">
                  <c:v>大阪市</c:v>
                </c:pt>
                <c:pt idx="2">
                  <c:v>全国</c:v>
                </c:pt>
              </c:strCache>
            </c:strRef>
          </c:cat>
          <c:val>
            <c:numRef>
              <c:f>'6_生徒質問より(1)'!$V$17:$V$19</c:f>
              <c:numCache>
                <c:formatCode>0.0_ </c:formatCode>
                <c:ptCount val="3"/>
                <c:pt idx="0">
                  <c:v>0</c:v>
                </c:pt>
                <c:pt idx="1">
                  <c:v>0</c:v>
                </c:pt>
                <c:pt idx="2">
                  <c:v>0</c:v>
                </c:pt>
              </c:numCache>
            </c:numRef>
          </c:val>
          <c:extLst>
            <c:ext xmlns:c16="http://schemas.microsoft.com/office/drawing/2014/chart" uri="{C3380CC4-5D6E-409C-BE32-E72D297353CC}">
              <c16:uniqueId val="{00000005-04F0-464D-8EDF-2310D005E060}"/>
            </c:ext>
          </c:extLst>
        </c:ser>
        <c:ser>
          <c:idx val="6"/>
          <c:order val="6"/>
          <c:tx>
            <c:strRef>
              <c:f>'6_生徒質問より(1)'!$W$11</c:f>
              <c:strCache>
                <c:ptCount val="1"/>
                <c:pt idx="0">
                  <c:v>7</c:v>
                </c:pt>
              </c:strCache>
            </c:strRef>
          </c:tx>
          <c:spPr>
            <a:solidFill>
              <a:schemeClr val="accent6">
                <a:lumMod val="75000"/>
              </a:schemeClr>
            </a:solidFill>
            <a:ln>
              <a:solidFill>
                <a:srgbClr val="000000"/>
              </a:solidFill>
            </a:ln>
          </c:spPr>
          <c:invertIfNegative val="0"/>
          <c:cat>
            <c:strRef>
              <c:f>'6_生徒質問より(1)'!$P$17:$P$19</c:f>
              <c:strCache>
                <c:ptCount val="3"/>
                <c:pt idx="0">
                  <c:v>学校</c:v>
                </c:pt>
                <c:pt idx="1">
                  <c:v>大阪市</c:v>
                </c:pt>
                <c:pt idx="2">
                  <c:v>全国</c:v>
                </c:pt>
              </c:strCache>
            </c:strRef>
          </c:cat>
          <c:val>
            <c:numRef>
              <c:f>'6_生徒質問より(1)'!$W$17:$W$19</c:f>
              <c:numCache>
                <c:formatCode>0.0_ </c:formatCode>
                <c:ptCount val="3"/>
                <c:pt idx="0">
                  <c:v>0</c:v>
                </c:pt>
                <c:pt idx="1">
                  <c:v>0</c:v>
                </c:pt>
                <c:pt idx="2">
                  <c:v>0</c:v>
                </c:pt>
              </c:numCache>
            </c:numRef>
          </c:val>
          <c:extLst>
            <c:ext xmlns:c16="http://schemas.microsoft.com/office/drawing/2014/chart" uri="{C3380CC4-5D6E-409C-BE32-E72D297353CC}">
              <c16:uniqueId val="{00000006-04F0-464D-8EDF-2310D005E060}"/>
            </c:ext>
          </c:extLst>
        </c:ser>
        <c:ser>
          <c:idx val="7"/>
          <c:order val="7"/>
          <c:tx>
            <c:strRef>
              <c:f>'6_生徒質問より(1)'!$X$11</c:f>
              <c:strCache>
                <c:ptCount val="1"/>
                <c:pt idx="0">
                  <c:v>8</c:v>
                </c:pt>
              </c:strCache>
            </c:strRef>
          </c:tx>
          <c:spPr>
            <a:solidFill>
              <a:srgbClr val="66FF99"/>
            </a:solidFill>
            <a:ln>
              <a:solidFill>
                <a:srgbClr val="000000"/>
              </a:solidFill>
            </a:ln>
          </c:spPr>
          <c:invertIfNegative val="0"/>
          <c:cat>
            <c:strRef>
              <c:f>'6_生徒質問より(1)'!$P$17:$P$19</c:f>
              <c:strCache>
                <c:ptCount val="3"/>
                <c:pt idx="0">
                  <c:v>学校</c:v>
                </c:pt>
                <c:pt idx="1">
                  <c:v>大阪市</c:v>
                </c:pt>
                <c:pt idx="2">
                  <c:v>全国</c:v>
                </c:pt>
              </c:strCache>
            </c:strRef>
          </c:cat>
          <c:val>
            <c:numRef>
              <c:f>'6_生徒質問より(1)'!$X$17:$X$19</c:f>
              <c:numCache>
                <c:formatCode>0.0_ </c:formatCode>
                <c:ptCount val="3"/>
                <c:pt idx="0">
                  <c:v>0</c:v>
                </c:pt>
                <c:pt idx="1">
                  <c:v>0</c:v>
                </c:pt>
                <c:pt idx="2">
                  <c:v>0</c:v>
                </c:pt>
              </c:numCache>
            </c:numRef>
          </c:val>
          <c:extLst>
            <c:ext xmlns:c16="http://schemas.microsoft.com/office/drawing/2014/chart" uri="{C3380CC4-5D6E-409C-BE32-E72D297353CC}">
              <c16:uniqueId val="{00000007-04F0-464D-8EDF-2310D005E060}"/>
            </c:ext>
          </c:extLst>
        </c:ser>
        <c:dLbls>
          <c:showLegendKey val="0"/>
          <c:showVal val="0"/>
          <c:showCatName val="0"/>
          <c:showSerName val="0"/>
          <c:showPercent val="0"/>
          <c:showBubbleSize val="0"/>
        </c:dLbls>
        <c:gapWidth val="100"/>
        <c:overlap val="100"/>
        <c:serLines>
          <c:spPr>
            <a:ln w="3175">
              <a:solidFill>
                <a:srgbClr val="000000"/>
              </a:solidFill>
              <a:prstDash val="solid"/>
            </a:ln>
          </c:spPr>
        </c:serLines>
        <c:axId val="462152640"/>
        <c:axId val="462148328"/>
        <c:extLst>
          <c:ext xmlns:c15="http://schemas.microsoft.com/office/drawing/2012/chart" uri="{02D57815-91ED-43cb-92C2-25804820EDAC}">
            <c15:filteredBarSeries>
              <c15:ser>
                <c:idx val="8"/>
                <c:order val="8"/>
                <c:tx>
                  <c:strRef>
                    <c:extLst>
                      <c:ext uri="{02D57815-91ED-43cb-92C2-25804820EDAC}">
                        <c15:formulaRef>
                          <c15:sqref>'6_生徒質問より(1)'!$Y$11</c15:sqref>
                        </c15:formulaRef>
                      </c:ext>
                    </c:extLst>
                    <c:strCache>
                      <c:ptCount val="1"/>
                      <c:pt idx="0">
                        <c:v>9</c:v>
                      </c:pt>
                    </c:strCache>
                  </c:strRef>
                </c:tx>
                <c:spPr>
                  <a:solidFill>
                    <a:srgbClr val="FF9999"/>
                  </a:solidFill>
                  <a:ln>
                    <a:solidFill>
                      <a:srgbClr val="000000"/>
                    </a:solidFill>
                  </a:ln>
                </c:spPr>
                <c:invertIfNegative val="0"/>
                <c:cat>
                  <c:strRef>
                    <c:extLst>
                      <c:ext uri="{02D57815-91ED-43cb-92C2-25804820EDAC}">
                        <c15:formulaRef>
                          <c15:sqref>'6_生徒質問より(1)'!$P$17:$P$19</c15:sqref>
                        </c15:formulaRef>
                      </c:ext>
                    </c:extLst>
                    <c:strCache>
                      <c:ptCount val="3"/>
                      <c:pt idx="0">
                        <c:v>学校</c:v>
                      </c:pt>
                      <c:pt idx="1">
                        <c:v>大阪市</c:v>
                      </c:pt>
                      <c:pt idx="2">
                        <c:v>全国</c:v>
                      </c:pt>
                    </c:strCache>
                  </c:strRef>
                </c:cat>
                <c:val>
                  <c:numRef>
                    <c:extLst>
                      <c:ext uri="{02D57815-91ED-43cb-92C2-25804820EDAC}">
                        <c15:formulaRef>
                          <c15:sqref>'6_生徒質問より(1)'!$Y$17:$Y$19</c15:sqref>
                        </c15:formulaRef>
                      </c:ext>
                    </c:extLst>
                    <c:numCache>
                      <c:formatCode>0.0_ </c:formatCode>
                      <c:ptCount val="3"/>
                      <c:pt idx="0">
                        <c:v>0</c:v>
                      </c:pt>
                      <c:pt idx="1">
                        <c:v>0</c:v>
                      </c:pt>
                      <c:pt idx="2">
                        <c:v>0</c:v>
                      </c:pt>
                    </c:numCache>
                  </c:numRef>
                </c:val>
                <c:extLst>
                  <c:ext xmlns:c16="http://schemas.microsoft.com/office/drawing/2014/chart" uri="{C3380CC4-5D6E-409C-BE32-E72D297353CC}">
                    <c16:uniqueId val="{00000008-04F0-464D-8EDF-2310D005E060}"/>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'6_生徒質問より(1)'!$Z$11</c15:sqref>
                        </c15:formulaRef>
                      </c:ext>
                    </c:extLst>
                    <c:strCache>
                      <c:ptCount val="1"/>
                      <c:pt idx="0">
                        <c:v>10 </c:v>
                      </c:pt>
                    </c:strCache>
                  </c:strRef>
                </c:tx>
                <c:spPr>
                  <a:ln>
                    <a:solidFill>
                      <a:srgbClr val="000000"/>
                    </a:solidFill>
                  </a:ln>
                </c:spPr>
                <c:invertIfNegative val="0"/>
                <c:cat>
                  <c:strRef>
                    <c:extLst xmlns:c15="http://schemas.microsoft.com/office/drawing/2012/chart">
                      <c:ext xmlns:c15="http://schemas.microsoft.com/office/drawing/2012/chart" uri="{02D57815-91ED-43cb-92C2-25804820EDAC}">
                        <c15:formulaRef>
                          <c15:sqref>'6_生徒質問より(1)'!$P$17:$P$19</c15:sqref>
                        </c15:formulaRef>
                      </c:ext>
                    </c:extLst>
                    <c:strCache>
                      <c:ptCount val="3"/>
                      <c:pt idx="0">
                        <c:v>学校</c:v>
                      </c:pt>
                      <c:pt idx="1">
                        <c:v>大阪市</c:v>
                      </c:pt>
                      <c:pt idx="2">
                        <c:v>全国</c:v>
                      </c:pt>
                    </c:strCache>
                  </c:strRef>
                </c:cat>
                <c:val>
                  <c:numRef>
                    <c:extLst xmlns:c15="http://schemas.microsoft.com/office/drawing/2012/chart">
                      <c:ext xmlns:c15="http://schemas.microsoft.com/office/drawing/2012/chart" uri="{02D57815-91ED-43cb-92C2-25804820EDAC}">
                        <c15:formulaRef>
                          <c15:sqref>'6_生徒質問より(1)'!$Z$17:$Z$19</c15:sqref>
                        </c15:formulaRef>
                      </c:ext>
                    </c:extLst>
                    <c:numCache>
                      <c:formatCode>0.0_ </c:formatCode>
                      <c:ptCount val="3"/>
                      <c:pt idx="0">
                        <c:v>0</c:v>
                      </c:pt>
                      <c:pt idx="1">
                        <c:v>0</c:v>
                      </c:pt>
                      <c:pt idx="2">
                        <c:v>0</c:v>
                      </c:pt>
                    </c:numCache>
                  </c:numRef>
                </c:val>
                <c:extLst xmlns:c15="http://schemas.microsoft.com/office/drawing/2012/chart">
                  <c:ext xmlns:c16="http://schemas.microsoft.com/office/drawing/2014/chart" uri="{C3380CC4-5D6E-409C-BE32-E72D297353CC}">
                    <c16:uniqueId val="{00000009-04F0-464D-8EDF-2310D005E060}"/>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'6_生徒質問より(1)'!$AA$11</c15:sqref>
                        </c15:formulaRef>
                      </c:ext>
                    </c:extLst>
                    <c:strCache>
                      <c:ptCount val="1"/>
                      <c:pt idx="0">
                        <c:v>11</c:v>
                      </c:pt>
                    </c:strCache>
                  </c:strRef>
                </c:tx>
                <c:spPr>
                  <a:ln>
                    <a:solidFill>
                      <a:srgbClr val="000000"/>
                    </a:solidFill>
                  </a:ln>
                </c:spPr>
                <c:invertIfNegative val="0"/>
                <c:cat>
                  <c:strRef>
                    <c:extLst xmlns:c15="http://schemas.microsoft.com/office/drawing/2012/chart">
                      <c:ext xmlns:c15="http://schemas.microsoft.com/office/drawing/2012/chart" uri="{02D57815-91ED-43cb-92C2-25804820EDAC}">
                        <c15:formulaRef>
                          <c15:sqref>'6_生徒質問より(1)'!$P$17:$P$19</c15:sqref>
                        </c15:formulaRef>
                      </c:ext>
                    </c:extLst>
                    <c:strCache>
                      <c:ptCount val="3"/>
                      <c:pt idx="0">
                        <c:v>学校</c:v>
                      </c:pt>
                      <c:pt idx="1">
                        <c:v>大阪市</c:v>
                      </c:pt>
                      <c:pt idx="2">
                        <c:v>全国</c:v>
                      </c:pt>
                    </c:strCache>
                  </c:strRef>
                </c:cat>
                <c:val>
                  <c:numRef>
                    <c:extLst xmlns:c15="http://schemas.microsoft.com/office/drawing/2012/chart">
                      <c:ext xmlns:c15="http://schemas.microsoft.com/office/drawing/2012/chart" uri="{02D57815-91ED-43cb-92C2-25804820EDAC}">
                        <c15:formulaRef>
                          <c15:sqref>'6_生徒質問より(1)'!$AA$17:$AA$19</c15:sqref>
                        </c15:formulaRef>
                      </c:ext>
                    </c:extLst>
                    <c:numCache>
                      <c:formatCode>0.0_ </c:formatCode>
                      <c:ptCount val="3"/>
                      <c:pt idx="0">
                        <c:v>0</c:v>
                      </c:pt>
                      <c:pt idx="1">
                        <c:v>0</c:v>
                      </c:pt>
                      <c:pt idx="2">
                        <c:v>0</c:v>
                      </c:pt>
                    </c:numCache>
                  </c:numRef>
                </c:val>
                <c:extLst xmlns:c15="http://schemas.microsoft.com/office/drawing/2012/chart">
                  <c:ext xmlns:c16="http://schemas.microsoft.com/office/drawing/2014/chart" uri="{C3380CC4-5D6E-409C-BE32-E72D297353CC}">
                    <c16:uniqueId val="{0000000A-04F0-464D-8EDF-2310D005E060}"/>
                  </c:ext>
                </c:extLst>
              </c15:ser>
            </c15:filteredBarSeries>
          </c:ext>
        </c:extLst>
      </c:barChart>
      <c:catAx>
        <c:axId val="462152640"/>
        <c:scaling>
          <c:orientation val="maxMin"/>
        </c:scaling>
        <c:delete val="1"/>
        <c:axPos val="l"/>
        <c:numFmt formatCode="General" sourceLinked="1"/>
        <c:majorTickMark val="in"/>
        <c:minorTickMark val="none"/>
        <c:tickLblPos val="none"/>
        <c:crossAx val="462148328"/>
        <c:crosses val="autoZero"/>
        <c:auto val="1"/>
        <c:lblAlgn val="ctr"/>
        <c:lblOffset val="30"/>
        <c:tickLblSkip val="1"/>
        <c:tickMarkSkip val="1"/>
        <c:noMultiLvlLbl val="0"/>
      </c:catAx>
      <c:valAx>
        <c:axId val="462148328"/>
        <c:scaling>
          <c:orientation val="minMax"/>
        </c:scaling>
        <c:delete val="1"/>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one"/>
        <c:crossAx val="462152640"/>
        <c:crosses val="max"/>
        <c:crossBetween val="between"/>
        <c:minorUnit val="0.2"/>
      </c:valAx>
      <c:spPr>
        <a:noFill/>
        <a:ln w="12700">
          <a:solidFill>
            <a:srgbClr val="808080"/>
          </a:solidFill>
          <a:prstDash val="solid"/>
        </a:ln>
      </c:spPr>
    </c:plotArea>
    <c:legend>
      <c:legendPos val="r"/>
      <c:layout>
        <c:manualLayout>
          <c:xMode val="edge"/>
          <c:yMode val="edge"/>
          <c:x val="0.30996365804819526"/>
          <c:y val="2.7288299488879689E-2"/>
          <c:w val="0.68241729547547125"/>
          <c:h val="0.86744801130627902"/>
        </c:manualLayout>
      </c:layout>
      <c:overlay val="0"/>
      <c:spPr>
        <a:noFill/>
        <a:ln w="3175">
          <a:solidFill>
            <a:srgbClr val="000000"/>
          </a:solidFill>
          <a:prstDash val="solid"/>
        </a:ln>
      </c:spPr>
      <c:txPr>
        <a:bodyPr/>
        <a:lstStyle/>
        <a:p>
          <a:pPr>
            <a:defRPr sz="1200" b="1">
              <a:latin typeface="ＭＳ Ｐゴシック" pitchFamily="50" charset="-128"/>
              <a:ea typeface="ＭＳ Ｐゴシック" pitchFamily="50" charset="-128"/>
            </a:defRPr>
          </a:pPr>
          <a:endParaRPr lang="ja-JP"/>
        </a:p>
      </c:txPr>
    </c:legend>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465" r="0.75000000000001465" t="1" header="0.51200000000000001" footer="0.51200000000000001"/>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4184387414259"/>
          <c:y val="0.10869642136847685"/>
          <c:w val="0.82559283747314616"/>
          <c:h val="0.67455217732820005"/>
        </c:manualLayout>
      </c:layout>
      <c:barChart>
        <c:barDir val="bar"/>
        <c:grouping val="percentStacked"/>
        <c:varyColors val="0"/>
        <c:ser>
          <c:idx val="0"/>
          <c:order val="0"/>
          <c:tx>
            <c:strRef>
              <c:f>'6_生徒質問より(1)'!$Q$11</c:f>
              <c:strCache>
                <c:ptCount val="1"/>
                <c:pt idx="0">
                  <c:v>1 </c:v>
                </c:pt>
              </c:strCache>
            </c:strRef>
          </c:tx>
          <c:spPr>
            <a:solidFill>
              <a:srgbClr val="9999FF"/>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'6_生徒質問より(1)'!$P$26:$P$28</c:f>
              <c:strCache>
                <c:ptCount val="3"/>
                <c:pt idx="0">
                  <c:v>学校</c:v>
                </c:pt>
                <c:pt idx="1">
                  <c:v>大阪市</c:v>
                </c:pt>
                <c:pt idx="2">
                  <c:v>全国</c:v>
                </c:pt>
              </c:strCache>
            </c:strRef>
          </c:cat>
          <c:val>
            <c:numRef>
              <c:f>'6_生徒質問より(1)'!$Q$26:$Q$28</c:f>
              <c:numCache>
                <c:formatCode>0.0_ </c:formatCode>
                <c:ptCount val="3"/>
                <c:pt idx="0">
                  <c:v>44.1</c:v>
                </c:pt>
                <c:pt idx="1">
                  <c:v>38.1</c:v>
                </c:pt>
                <c:pt idx="2">
                  <c:v>34.9</c:v>
                </c:pt>
              </c:numCache>
            </c:numRef>
          </c:val>
          <c:extLst>
            <c:ext xmlns:c16="http://schemas.microsoft.com/office/drawing/2014/chart" uri="{C3380CC4-5D6E-409C-BE32-E72D297353CC}">
              <c16:uniqueId val="{00000000-394B-47C9-8E3C-65D4FEC9BE17}"/>
            </c:ext>
          </c:extLst>
        </c:ser>
        <c:ser>
          <c:idx val="1"/>
          <c:order val="1"/>
          <c:tx>
            <c:strRef>
              <c:f>'6_生徒質問より(1)'!$R$11</c:f>
              <c:strCache>
                <c:ptCount val="1"/>
                <c:pt idx="0">
                  <c:v>2 </c:v>
                </c:pt>
              </c:strCache>
            </c:strRef>
          </c:tx>
          <c:spPr>
            <a:solidFill>
              <a:srgbClr val="993366"/>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'6_生徒質問より(1)'!$P$26:$P$28</c:f>
              <c:strCache>
                <c:ptCount val="3"/>
                <c:pt idx="0">
                  <c:v>学校</c:v>
                </c:pt>
                <c:pt idx="1">
                  <c:v>大阪市</c:v>
                </c:pt>
                <c:pt idx="2">
                  <c:v>全国</c:v>
                </c:pt>
              </c:strCache>
            </c:strRef>
          </c:cat>
          <c:val>
            <c:numRef>
              <c:f>'6_生徒質問より(1)'!$R$26:$R$28</c:f>
              <c:numCache>
                <c:formatCode>0.0_ </c:formatCode>
                <c:ptCount val="3"/>
                <c:pt idx="0">
                  <c:v>35.299999999999997</c:v>
                </c:pt>
                <c:pt idx="1">
                  <c:v>44.1</c:v>
                </c:pt>
                <c:pt idx="2">
                  <c:v>45.8</c:v>
                </c:pt>
              </c:numCache>
            </c:numRef>
          </c:val>
          <c:extLst>
            <c:ext xmlns:c16="http://schemas.microsoft.com/office/drawing/2014/chart" uri="{C3380CC4-5D6E-409C-BE32-E72D297353CC}">
              <c16:uniqueId val="{00000001-394B-47C9-8E3C-65D4FEC9BE17}"/>
            </c:ext>
          </c:extLst>
        </c:ser>
        <c:ser>
          <c:idx val="2"/>
          <c:order val="2"/>
          <c:tx>
            <c:strRef>
              <c:f>'6_生徒質問より(1)'!$S$11</c:f>
              <c:strCache>
                <c:ptCount val="1"/>
                <c:pt idx="0">
                  <c:v>3 </c:v>
                </c:pt>
              </c:strCache>
            </c:strRef>
          </c:tx>
          <c:spPr>
            <a:solidFill>
              <a:srgbClr val="FFFFCC"/>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'6_生徒質問より(1)'!$P$26:$P$28</c:f>
              <c:strCache>
                <c:ptCount val="3"/>
                <c:pt idx="0">
                  <c:v>学校</c:v>
                </c:pt>
                <c:pt idx="1">
                  <c:v>大阪市</c:v>
                </c:pt>
                <c:pt idx="2">
                  <c:v>全国</c:v>
                </c:pt>
              </c:strCache>
            </c:strRef>
          </c:cat>
          <c:val>
            <c:numRef>
              <c:f>'6_生徒質問より(1)'!$S$26:$S$28</c:f>
              <c:numCache>
                <c:formatCode>0.0_ </c:formatCode>
                <c:ptCount val="3"/>
                <c:pt idx="0">
                  <c:v>20.6</c:v>
                </c:pt>
                <c:pt idx="1">
                  <c:v>14.4</c:v>
                </c:pt>
                <c:pt idx="2">
                  <c:v>16.100000000000001</c:v>
                </c:pt>
              </c:numCache>
            </c:numRef>
          </c:val>
          <c:extLst>
            <c:ext xmlns:c16="http://schemas.microsoft.com/office/drawing/2014/chart" uri="{C3380CC4-5D6E-409C-BE32-E72D297353CC}">
              <c16:uniqueId val="{00000002-394B-47C9-8E3C-65D4FEC9BE17}"/>
            </c:ext>
          </c:extLst>
        </c:ser>
        <c:ser>
          <c:idx val="3"/>
          <c:order val="3"/>
          <c:tx>
            <c:strRef>
              <c:f>'6_生徒質問より(1)'!$T$11</c:f>
              <c:strCache>
                <c:ptCount val="1"/>
                <c:pt idx="0">
                  <c:v>4 </c:v>
                </c:pt>
              </c:strCache>
            </c:strRef>
          </c:tx>
          <c:spPr>
            <a:solidFill>
              <a:srgbClr val="CCFFFF"/>
            </a:solidFill>
            <a:ln w="12700">
              <a:solidFill>
                <a:prstClr val="black"/>
              </a:solidFill>
            </a:ln>
          </c:spPr>
          <c:invertIfNegative val="0"/>
          <c:dLbls>
            <c:numFmt formatCode="0.0;;" sourceLinked="0"/>
            <c:spPr>
              <a:noFill/>
              <a:ln>
                <a:noFill/>
              </a:ln>
              <a:effectLst/>
            </c:spPr>
            <c:txPr>
              <a:bodyPr/>
              <a:lstStyle/>
              <a:p>
                <a:pPr>
                  <a:defRPr sz="800" b="1">
                    <a:latin typeface="+mn-ea"/>
                    <a:ea typeface="+mn-ea"/>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'6_生徒質問より(1)'!$P$26:$P$28</c:f>
              <c:strCache>
                <c:ptCount val="3"/>
                <c:pt idx="0">
                  <c:v>学校</c:v>
                </c:pt>
                <c:pt idx="1">
                  <c:v>大阪市</c:v>
                </c:pt>
                <c:pt idx="2">
                  <c:v>全国</c:v>
                </c:pt>
              </c:strCache>
            </c:strRef>
          </c:cat>
          <c:val>
            <c:numRef>
              <c:f>'6_生徒質問より(1)'!$T$26:$T$28</c:f>
              <c:numCache>
                <c:formatCode>0.0_ </c:formatCode>
                <c:ptCount val="3"/>
                <c:pt idx="0">
                  <c:v>0</c:v>
                </c:pt>
                <c:pt idx="1">
                  <c:v>3</c:v>
                </c:pt>
                <c:pt idx="2">
                  <c:v>3</c:v>
                </c:pt>
              </c:numCache>
            </c:numRef>
          </c:val>
          <c:extLst>
            <c:ext xmlns:c16="http://schemas.microsoft.com/office/drawing/2014/chart" uri="{C3380CC4-5D6E-409C-BE32-E72D297353CC}">
              <c16:uniqueId val="{00000003-394B-47C9-8E3C-65D4FEC9BE17}"/>
            </c:ext>
          </c:extLst>
        </c:ser>
        <c:ser>
          <c:idx val="4"/>
          <c:order val="4"/>
          <c:tx>
            <c:strRef>
              <c:f>'6_生徒質問より(1)'!$U$11</c:f>
              <c:strCache>
                <c:ptCount val="1"/>
                <c:pt idx="0">
                  <c:v>5 </c:v>
                </c:pt>
              </c:strCache>
            </c:strRef>
          </c:tx>
          <c:spPr>
            <a:solidFill>
              <a:prstClr val="white"/>
            </a:solidFill>
            <a:ln>
              <a:solidFill>
                <a:srgbClr val="000000"/>
              </a:solidFill>
            </a:ln>
          </c:spPr>
          <c:invertIfNegative val="0"/>
          <c:dLbls>
            <c:dLbl>
              <c:idx val="1"/>
              <c:layout>
                <c:manualLayout>
                  <c:x val="1.856336079952732E-2"/>
                  <c:y val="2.050913938583544E-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94B-47C9-8E3C-65D4FEC9BE17}"/>
                </c:ext>
              </c:extLst>
            </c:dLbl>
            <c:dLbl>
              <c:idx val="2"/>
              <c:layout>
                <c:manualLayout>
                  <c:x val="1.856336079952732E-2"/>
                  <c:y val="1.726869536237085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94B-47C9-8E3C-65D4FEC9BE17}"/>
                </c:ext>
              </c:extLst>
            </c:dLbl>
            <c:numFmt formatCode="0.0;;" sourceLinked="0"/>
            <c:spPr>
              <a:noFill/>
              <a:ln>
                <a:noFill/>
              </a:ln>
              <a:effectLst/>
            </c:spPr>
            <c:txPr>
              <a:bodyPr/>
              <a:lstStyle/>
              <a:p>
                <a:pPr>
                  <a:defRPr sz="8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'6_生徒質問より(1)'!$P$26:$P$28</c:f>
              <c:strCache>
                <c:ptCount val="3"/>
                <c:pt idx="0">
                  <c:v>学校</c:v>
                </c:pt>
                <c:pt idx="1">
                  <c:v>大阪市</c:v>
                </c:pt>
                <c:pt idx="2">
                  <c:v>全国</c:v>
                </c:pt>
              </c:strCache>
            </c:strRef>
          </c:cat>
          <c:val>
            <c:numRef>
              <c:f>'6_生徒質問より(1)'!$U$26:$U$28</c:f>
              <c:numCache>
                <c:formatCode>0.0_ </c:formatCode>
                <c:ptCount val="3"/>
                <c:pt idx="0">
                  <c:v>0</c:v>
                </c:pt>
                <c:pt idx="1">
                  <c:v>0.4</c:v>
                </c:pt>
                <c:pt idx="2">
                  <c:v>0.3</c:v>
                </c:pt>
              </c:numCache>
            </c:numRef>
          </c:val>
          <c:extLst>
            <c:ext xmlns:c16="http://schemas.microsoft.com/office/drawing/2014/chart" uri="{C3380CC4-5D6E-409C-BE32-E72D297353CC}">
              <c16:uniqueId val="{00000006-394B-47C9-8E3C-65D4FEC9BE17}"/>
            </c:ext>
          </c:extLst>
        </c:ser>
        <c:ser>
          <c:idx val="5"/>
          <c:order val="5"/>
          <c:tx>
            <c:strRef>
              <c:f>'6_生徒質問より(1)'!$V$11</c:f>
              <c:strCache>
                <c:ptCount val="1"/>
                <c:pt idx="0">
                  <c:v>6 </c:v>
                </c:pt>
              </c:strCache>
            </c:strRef>
          </c:tx>
          <c:spPr>
            <a:solidFill>
              <a:srgbClr val="00B050"/>
            </a:solidFill>
            <a:ln>
              <a:solidFill>
                <a:srgbClr val="000000"/>
              </a:solidFill>
            </a:ln>
          </c:spPr>
          <c:invertIfNegative val="0"/>
          <c:dLbls>
            <c:numFmt formatCode="0.0;;" sourceLinked="0"/>
            <c:spPr>
              <a:noFill/>
              <a:ln>
                <a:noFill/>
              </a:ln>
              <a:effectLst/>
            </c:spPr>
            <c:txPr>
              <a:bodyPr/>
              <a:lstStyle/>
              <a:p>
                <a:pPr>
                  <a:defRPr sz="8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'6_生徒質問より(1)'!$P$26:$P$28</c:f>
              <c:strCache>
                <c:ptCount val="3"/>
                <c:pt idx="0">
                  <c:v>学校</c:v>
                </c:pt>
                <c:pt idx="1">
                  <c:v>大阪市</c:v>
                </c:pt>
                <c:pt idx="2">
                  <c:v>全国</c:v>
                </c:pt>
              </c:strCache>
            </c:strRef>
          </c:cat>
          <c:val>
            <c:numRef>
              <c:f>'6_生徒質問より(1)'!$V$26:$V$28</c:f>
              <c:numCache>
                <c:formatCode>0.0_ </c:formatCode>
                <c:ptCount val="3"/>
                <c:pt idx="0">
                  <c:v>0</c:v>
                </c:pt>
                <c:pt idx="1">
                  <c:v>0</c:v>
                </c:pt>
                <c:pt idx="2">
                  <c:v>0</c:v>
                </c:pt>
              </c:numCache>
            </c:numRef>
          </c:val>
          <c:extLst>
            <c:ext xmlns:c16="http://schemas.microsoft.com/office/drawing/2014/chart" uri="{C3380CC4-5D6E-409C-BE32-E72D297353CC}">
              <c16:uniqueId val="{00000007-394B-47C9-8E3C-65D4FEC9BE17}"/>
            </c:ext>
          </c:extLst>
        </c:ser>
        <c:ser>
          <c:idx val="6"/>
          <c:order val="6"/>
          <c:tx>
            <c:strRef>
              <c:f>'6_生徒質問より(1)'!$W$11</c:f>
              <c:strCache>
                <c:ptCount val="1"/>
                <c:pt idx="0">
                  <c:v>7</c:v>
                </c:pt>
              </c:strCache>
            </c:strRef>
          </c:tx>
          <c:spPr>
            <a:solidFill>
              <a:schemeClr val="accent6">
                <a:lumMod val="75000"/>
              </a:schemeClr>
            </a:solidFill>
            <a:ln>
              <a:solidFill>
                <a:srgbClr val="000000"/>
              </a:solidFill>
            </a:ln>
          </c:spPr>
          <c:invertIfNegative val="0"/>
          <c:dLbls>
            <c:numFmt formatCode="0.0;;" sourceLinked="0"/>
            <c:spPr>
              <a:noFill/>
              <a:ln>
                <a:noFill/>
              </a:ln>
              <a:effectLst/>
            </c:spPr>
            <c:txPr>
              <a:bodyPr/>
              <a:lstStyle/>
              <a:p>
                <a:pPr>
                  <a:defRPr sz="8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'6_生徒質問より(1)'!$P$26:$P$28</c:f>
              <c:strCache>
                <c:ptCount val="3"/>
                <c:pt idx="0">
                  <c:v>学校</c:v>
                </c:pt>
                <c:pt idx="1">
                  <c:v>大阪市</c:v>
                </c:pt>
                <c:pt idx="2">
                  <c:v>全国</c:v>
                </c:pt>
              </c:strCache>
            </c:strRef>
          </c:cat>
          <c:val>
            <c:numRef>
              <c:f>'6_生徒質問より(1)'!$W$26:$W$28</c:f>
              <c:numCache>
                <c:formatCode>0.0_ </c:formatCode>
                <c:ptCount val="3"/>
                <c:pt idx="0">
                  <c:v>0</c:v>
                </c:pt>
                <c:pt idx="1">
                  <c:v>0</c:v>
                </c:pt>
                <c:pt idx="2">
                  <c:v>0</c:v>
                </c:pt>
              </c:numCache>
            </c:numRef>
          </c:val>
          <c:extLst>
            <c:ext xmlns:c16="http://schemas.microsoft.com/office/drawing/2014/chart" uri="{C3380CC4-5D6E-409C-BE32-E72D297353CC}">
              <c16:uniqueId val="{00000008-394B-47C9-8E3C-65D4FEC9BE17}"/>
            </c:ext>
          </c:extLst>
        </c:ser>
        <c:ser>
          <c:idx val="7"/>
          <c:order val="7"/>
          <c:tx>
            <c:strRef>
              <c:f>'6_生徒質問より(1)'!$X$11</c:f>
              <c:strCache>
                <c:ptCount val="1"/>
                <c:pt idx="0">
                  <c:v>8</c:v>
                </c:pt>
              </c:strCache>
            </c:strRef>
          </c:tx>
          <c:spPr>
            <a:solidFill>
              <a:srgbClr val="66FF99"/>
            </a:solidFill>
            <a:ln>
              <a:solidFill>
                <a:srgbClr val="000000"/>
              </a:solidFill>
            </a:ln>
          </c:spPr>
          <c:invertIfNegative val="0"/>
          <c:dLbls>
            <c:numFmt formatCode="0.0;;" sourceLinked="0"/>
            <c:spPr>
              <a:noFill/>
              <a:ln>
                <a:noFill/>
              </a:ln>
              <a:effectLst/>
            </c:spPr>
            <c:txPr>
              <a:bodyPr/>
              <a:lstStyle/>
              <a:p>
                <a:pPr>
                  <a:defRPr sz="9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'6_生徒質問より(1)'!$P$26:$P$28</c:f>
              <c:strCache>
                <c:ptCount val="3"/>
                <c:pt idx="0">
                  <c:v>学校</c:v>
                </c:pt>
                <c:pt idx="1">
                  <c:v>大阪市</c:v>
                </c:pt>
                <c:pt idx="2">
                  <c:v>全国</c:v>
                </c:pt>
              </c:strCache>
            </c:strRef>
          </c:cat>
          <c:val>
            <c:numRef>
              <c:f>'6_生徒質問より(1)'!$X$26:$X$28</c:f>
              <c:numCache>
                <c:formatCode>0.0_ </c:formatCode>
                <c:ptCount val="3"/>
                <c:pt idx="0">
                  <c:v>0</c:v>
                </c:pt>
                <c:pt idx="1">
                  <c:v>0</c:v>
                </c:pt>
                <c:pt idx="2">
                  <c:v>0</c:v>
                </c:pt>
              </c:numCache>
            </c:numRef>
          </c:val>
          <c:extLst>
            <c:ext xmlns:c16="http://schemas.microsoft.com/office/drawing/2014/chart" uri="{C3380CC4-5D6E-409C-BE32-E72D297353CC}">
              <c16:uniqueId val="{00000009-394B-47C9-8E3C-65D4FEC9BE17}"/>
            </c:ext>
          </c:extLst>
        </c:ser>
        <c:ser>
          <c:idx val="8"/>
          <c:order val="8"/>
          <c:tx>
            <c:strRef>
              <c:f>'6_生徒質問より(1)'!$Y$11</c:f>
              <c:strCache>
                <c:ptCount val="1"/>
                <c:pt idx="0">
                  <c:v>9</c:v>
                </c:pt>
              </c:strCache>
            </c:strRef>
          </c:tx>
          <c:spPr>
            <a:solidFill>
              <a:srgbClr val="FF9999"/>
            </a:solidFill>
            <a:ln>
              <a:solidFill>
                <a:srgbClr val="000000"/>
              </a:solidFill>
            </a:ln>
          </c:spPr>
          <c:invertIfNegative val="0"/>
          <c:dLbls>
            <c:numFmt formatCode="0.0;;" sourceLinked="0"/>
            <c:spPr>
              <a:noFill/>
              <a:ln>
                <a:noFill/>
              </a:ln>
              <a:effectLst/>
            </c:spPr>
            <c:txPr>
              <a:bodyPr/>
              <a:lstStyle/>
              <a:p>
                <a:pPr>
                  <a:defRPr sz="9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'6_生徒質問より(1)'!$P$26:$P$28</c:f>
              <c:strCache>
                <c:ptCount val="3"/>
                <c:pt idx="0">
                  <c:v>学校</c:v>
                </c:pt>
                <c:pt idx="1">
                  <c:v>大阪市</c:v>
                </c:pt>
                <c:pt idx="2">
                  <c:v>全国</c:v>
                </c:pt>
              </c:strCache>
            </c:strRef>
          </c:cat>
          <c:val>
            <c:numRef>
              <c:f>'6_生徒質問より(1)'!$Y$26:$Y$28</c:f>
              <c:numCache>
                <c:formatCode>0.0_ </c:formatCode>
                <c:ptCount val="3"/>
                <c:pt idx="0">
                  <c:v>0</c:v>
                </c:pt>
                <c:pt idx="1">
                  <c:v>0</c:v>
                </c:pt>
                <c:pt idx="2">
                  <c:v>0</c:v>
                </c:pt>
              </c:numCache>
            </c:numRef>
          </c:val>
          <c:extLst>
            <c:ext xmlns:c16="http://schemas.microsoft.com/office/drawing/2014/chart" uri="{C3380CC4-5D6E-409C-BE32-E72D297353CC}">
              <c16:uniqueId val="{0000000A-394B-47C9-8E3C-65D4FEC9BE17}"/>
            </c:ext>
          </c:extLst>
        </c:ser>
        <c:dLbls>
          <c:showLegendKey val="0"/>
          <c:showVal val="0"/>
          <c:showCatName val="0"/>
          <c:showSerName val="0"/>
          <c:showPercent val="0"/>
          <c:showBubbleSize val="0"/>
        </c:dLbls>
        <c:gapWidth val="100"/>
        <c:overlap val="100"/>
        <c:serLines>
          <c:spPr>
            <a:ln w="3175">
              <a:solidFill>
                <a:srgbClr val="000000"/>
              </a:solidFill>
              <a:prstDash val="solid"/>
            </a:ln>
          </c:spPr>
        </c:serLines>
        <c:axId val="462152248"/>
        <c:axId val="462153816"/>
      </c:barChart>
      <c:catAx>
        <c:axId val="462152248"/>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462153816"/>
        <c:crosses val="autoZero"/>
        <c:auto val="1"/>
        <c:lblAlgn val="ctr"/>
        <c:lblOffset val="30"/>
        <c:tickLblSkip val="1"/>
        <c:tickMarkSkip val="1"/>
        <c:noMultiLvlLbl val="0"/>
      </c:catAx>
      <c:valAx>
        <c:axId val="462153816"/>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462152248"/>
        <c:crosses val="max"/>
        <c:crossBetween val="between"/>
        <c:minorUnit val="0.2"/>
      </c:valAx>
      <c:spPr>
        <a:noFill/>
        <a:ln w="12700">
          <a:solidFill>
            <a:srgbClr val="808080"/>
          </a:solidFill>
          <a:prstDash val="solid"/>
        </a:ln>
      </c:spPr>
    </c:plotArea>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465" r="0.75000000000001465" t="1" header="0.51200000000000001" footer="0.51200000000000001"/>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4184387414259"/>
          <c:y val="0.10869642136847692"/>
          <c:w val="0.8255928374731466"/>
          <c:h val="0.67455217732820005"/>
        </c:manualLayout>
      </c:layout>
      <c:barChart>
        <c:barDir val="bar"/>
        <c:grouping val="percentStacked"/>
        <c:varyColors val="0"/>
        <c:ser>
          <c:idx val="0"/>
          <c:order val="0"/>
          <c:tx>
            <c:strRef>
              <c:f>'6_生徒質問より(1)'!$Q$11</c:f>
              <c:strCache>
                <c:ptCount val="1"/>
                <c:pt idx="0">
                  <c:v>1 </c:v>
                </c:pt>
              </c:strCache>
            </c:strRef>
          </c:tx>
          <c:spPr>
            <a:solidFill>
              <a:srgbClr val="9999FF"/>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'6_生徒質問より(1)'!$P$35:$P$37</c:f>
              <c:strCache>
                <c:ptCount val="3"/>
                <c:pt idx="0">
                  <c:v>学校</c:v>
                </c:pt>
                <c:pt idx="1">
                  <c:v>大阪市</c:v>
                </c:pt>
                <c:pt idx="2">
                  <c:v>全国</c:v>
                </c:pt>
              </c:strCache>
            </c:strRef>
          </c:cat>
          <c:val>
            <c:numRef>
              <c:f>'6_生徒質問より(1)'!$Q$35:$Q$37</c:f>
              <c:numCache>
                <c:formatCode>0.0_ </c:formatCode>
                <c:ptCount val="3"/>
                <c:pt idx="0">
                  <c:v>44.1</c:v>
                </c:pt>
                <c:pt idx="1">
                  <c:v>58</c:v>
                </c:pt>
                <c:pt idx="2">
                  <c:v>55.3</c:v>
                </c:pt>
              </c:numCache>
            </c:numRef>
          </c:val>
          <c:extLst>
            <c:ext xmlns:c16="http://schemas.microsoft.com/office/drawing/2014/chart" uri="{C3380CC4-5D6E-409C-BE32-E72D297353CC}">
              <c16:uniqueId val="{00000000-232D-4699-8D2C-685C61C14252}"/>
            </c:ext>
          </c:extLst>
        </c:ser>
        <c:ser>
          <c:idx val="1"/>
          <c:order val="1"/>
          <c:tx>
            <c:strRef>
              <c:f>'6_生徒質問より(1)'!$R$11</c:f>
              <c:strCache>
                <c:ptCount val="1"/>
                <c:pt idx="0">
                  <c:v>2 </c:v>
                </c:pt>
              </c:strCache>
            </c:strRef>
          </c:tx>
          <c:spPr>
            <a:solidFill>
              <a:srgbClr val="993366"/>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'6_生徒質問より(1)'!$P$35:$P$37</c:f>
              <c:strCache>
                <c:ptCount val="3"/>
                <c:pt idx="0">
                  <c:v>学校</c:v>
                </c:pt>
                <c:pt idx="1">
                  <c:v>大阪市</c:v>
                </c:pt>
                <c:pt idx="2">
                  <c:v>全国</c:v>
                </c:pt>
              </c:strCache>
            </c:strRef>
          </c:cat>
          <c:val>
            <c:numRef>
              <c:f>'6_生徒質問より(1)'!$R$35:$R$37</c:f>
              <c:numCache>
                <c:formatCode>0.0_ </c:formatCode>
                <c:ptCount val="3"/>
                <c:pt idx="0">
                  <c:v>47.1</c:v>
                </c:pt>
                <c:pt idx="1">
                  <c:v>35</c:v>
                </c:pt>
                <c:pt idx="2">
                  <c:v>37.200000000000003</c:v>
                </c:pt>
              </c:numCache>
            </c:numRef>
          </c:val>
          <c:extLst>
            <c:ext xmlns:c16="http://schemas.microsoft.com/office/drawing/2014/chart" uri="{C3380CC4-5D6E-409C-BE32-E72D297353CC}">
              <c16:uniqueId val="{00000001-232D-4699-8D2C-685C61C14252}"/>
            </c:ext>
          </c:extLst>
        </c:ser>
        <c:ser>
          <c:idx val="2"/>
          <c:order val="2"/>
          <c:tx>
            <c:strRef>
              <c:f>'6_生徒質問より(1)'!$S$11</c:f>
              <c:strCache>
                <c:ptCount val="1"/>
                <c:pt idx="0">
                  <c:v>3 </c:v>
                </c:pt>
              </c:strCache>
            </c:strRef>
          </c:tx>
          <c:spPr>
            <a:solidFill>
              <a:srgbClr val="FFFFCC"/>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'6_生徒質問より(1)'!$P$35:$P$37</c:f>
              <c:strCache>
                <c:ptCount val="3"/>
                <c:pt idx="0">
                  <c:v>学校</c:v>
                </c:pt>
                <c:pt idx="1">
                  <c:v>大阪市</c:v>
                </c:pt>
                <c:pt idx="2">
                  <c:v>全国</c:v>
                </c:pt>
              </c:strCache>
            </c:strRef>
          </c:cat>
          <c:val>
            <c:numRef>
              <c:f>'6_生徒質問より(1)'!$S$35:$S$37</c:f>
              <c:numCache>
                <c:formatCode>0.0_ </c:formatCode>
                <c:ptCount val="3"/>
                <c:pt idx="0">
                  <c:v>5.9</c:v>
                </c:pt>
                <c:pt idx="1">
                  <c:v>5.3</c:v>
                </c:pt>
                <c:pt idx="2">
                  <c:v>6.1</c:v>
                </c:pt>
              </c:numCache>
            </c:numRef>
          </c:val>
          <c:extLst>
            <c:ext xmlns:c16="http://schemas.microsoft.com/office/drawing/2014/chart" uri="{C3380CC4-5D6E-409C-BE32-E72D297353CC}">
              <c16:uniqueId val="{00000002-232D-4699-8D2C-685C61C14252}"/>
            </c:ext>
          </c:extLst>
        </c:ser>
        <c:ser>
          <c:idx val="3"/>
          <c:order val="3"/>
          <c:tx>
            <c:strRef>
              <c:f>'6_生徒質問より(1)'!$T$11</c:f>
              <c:strCache>
                <c:ptCount val="1"/>
                <c:pt idx="0">
                  <c:v>4 </c:v>
                </c:pt>
              </c:strCache>
            </c:strRef>
          </c:tx>
          <c:spPr>
            <a:solidFill>
              <a:srgbClr val="CCFFFF"/>
            </a:solidFill>
            <a:ln w="12700">
              <a:solidFill>
                <a:prstClr val="black"/>
              </a:solidFill>
            </a:ln>
          </c:spPr>
          <c:invertIfNegative val="0"/>
          <c:dLbls>
            <c:numFmt formatCode="0.0;;" sourceLinked="0"/>
            <c:spPr>
              <a:noFill/>
              <a:ln>
                <a:noFill/>
              </a:ln>
              <a:effectLst/>
            </c:spPr>
            <c:txPr>
              <a:bodyPr/>
              <a:lstStyle/>
              <a:p>
                <a:pPr>
                  <a:defRPr sz="800" b="1">
                    <a:latin typeface="+mn-ea"/>
                    <a:ea typeface="+mn-ea"/>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'6_生徒質問より(1)'!$P$35:$P$37</c:f>
              <c:strCache>
                <c:ptCount val="3"/>
                <c:pt idx="0">
                  <c:v>学校</c:v>
                </c:pt>
                <c:pt idx="1">
                  <c:v>大阪市</c:v>
                </c:pt>
                <c:pt idx="2">
                  <c:v>全国</c:v>
                </c:pt>
              </c:strCache>
            </c:strRef>
          </c:cat>
          <c:val>
            <c:numRef>
              <c:f>'6_生徒質問より(1)'!$T$35:$T$37</c:f>
              <c:numCache>
                <c:formatCode>0.0_ </c:formatCode>
                <c:ptCount val="3"/>
                <c:pt idx="0">
                  <c:v>0</c:v>
                </c:pt>
                <c:pt idx="1">
                  <c:v>1.1000000000000001</c:v>
                </c:pt>
                <c:pt idx="2">
                  <c:v>0.9</c:v>
                </c:pt>
              </c:numCache>
            </c:numRef>
          </c:val>
          <c:extLst>
            <c:ext xmlns:c16="http://schemas.microsoft.com/office/drawing/2014/chart" uri="{C3380CC4-5D6E-409C-BE32-E72D297353CC}">
              <c16:uniqueId val="{00000003-232D-4699-8D2C-685C61C14252}"/>
            </c:ext>
          </c:extLst>
        </c:ser>
        <c:ser>
          <c:idx val="4"/>
          <c:order val="4"/>
          <c:tx>
            <c:strRef>
              <c:f>'6_生徒質問より(1)'!$U$11</c:f>
              <c:strCache>
                <c:ptCount val="1"/>
                <c:pt idx="0">
                  <c:v>5 </c:v>
                </c:pt>
              </c:strCache>
            </c:strRef>
          </c:tx>
          <c:spPr>
            <a:solidFill>
              <a:prstClr val="white"/>
            </a:solidFill>
            <a:ln>
              <a:solidFill>
                <a:srgbClr val="000000"/>
              </a:solidFill>
            </a:ln>
          </c:spPr>
          <c:invertIfNegative val="0"/>
          <c:dLbls>
            <c:dLbl>
              <c:idx val="1"/>
              <c:layout>
                <c:manualLayout>
                  <c:x val="2.0890124536822697E-2"/>
                  <c:y val="2.050913938583544E-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32D-4699-8D2C-685C61C14252}"/>
                </c:ext>
              </c:extLst>
            </c:dLbl>
            <c:dLbl>
              <c:idx val="2"/>
              <c:layout>
                <c:manualLayout>
                  <c:x val="2.3321501037425169E-2"/>
                  <c:y val="-1.12964339733893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32D-4699-8D2C-685C61C14252}"/>
                </c:ext>
              </c:extLst>
            </c:dLbl>
            <c:numFmt formatCode="0.0;;" sourceLinked="0"/>
            <c:spPr>
              <a:noFill/>
              <a:ln>
                <a:noFill/>
              </a:ln>
              <a:effectLst/>
            </c:spPr>
            <c:txPr>
              <a:bodyPr/>
              <a:lstStyle/>
              <a:p>
                <a:pPr>
                  <a:defRPr sz="8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'6_生徒質問より(1)'!$P$35:$P$37</c:f>
              <c:strCache>
                <c:ptCount val="3"/>
                <c:pt idx="0">
                  <c:v>学校</c:v>
                </c:pt>
                <c:pt idx="1">
                  <c:v>大阪市</c:v>
                </c:pt>
                <c:pt idx="2">
                  <c:v>全国</c:v>
                </c:pt>
              </c:strCache>
            </c:strRef>
          </c:cat>
          <c:val>
            <c:numRef>
              <c:f>'6_生徒質問より(1)'!$U$35:$U$37</c:f>
              <c:numCache>
                <c:formatCode>0.0_ </c:formatCode>
                <c:ptCount val="3"/>
                <c:pt idx="0">
                  <c:v>2.8999999999999915</c:v>
                </c:pt>
                <c:pt idx="1">
                  <c:v>0.5</c:v>
                </c:pt>
                <c:pt idx="2">
                  <c:v>0.5</c:v>
                </c:pt>
              </c:numCache>
            </c:numRef>
          </c:val>
          <c:extLst>
            <c:ext xmlns:c16="http://schemas.microsoft.com/office/drawing/2014/chart" uri="{C3380CC4-5D6E-409C-BE32-E72D297353CC}">
              <c16:uniqueId val="{00000006-232D-4699-8D2C-685C61C14252}"/>
            </c:ext>
          </c:extLst>
        </c:ser>
        <c:ser>
          <c:idx val="5"/>
          <c:order val="5"/>
          <c:tx>
            <c:strRef>
              <c:f>'6_生徒質問より(1)'!$V$11</c:f>
              <c:strCache>
                <c:ptCount val="1"/>
                <c:pt idx="0">
                  <c:v>6 </c:v>
                </c:pt>
              </c:strCache>
            </c:strRef>
          </c:tx>
          <c:spPr>
            <a:solidFill>
              <a:srgbClr val="00B050"/>
            </a:solidFill>
            <a:ln>
              <a:solidFill>
                <a:srgbClr val="000000"/>
              </a:solidFill>
            </a:ln>
          </c:spPr>
          <c:invertIfNegative val="0"/>
          <c:dLbls>
            <c:numFmt formatCode="0.0;;" sourceLinked="0"/>
            <c:spPr>
              <a:noFill/>
              <a:ln>
                <a:noFill/>
              </a:ln>
              <a:effectLst/>
            </c:spPr>
            <c:txPr>
              <a:bodyPr/>
              <a:lstStyle/>
              <a:p>
                <a:pPr>
                  <a:defRPr sz="8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'6_生徒質問より(1)'!$P$35:$P$37</c:f>
              <c:strCache>
                <c:ptCount val="3"/>
                <c:pt idx="0">
                  <c:v>学校</c:v>
                </c:pt>
                <c:pt idx="1">
                  <c:v>大阪市</c:v>
                </c:pt>
                <c:pt idx="2">
                  <c:v>全国</c:v>
                </c:pt>
              </c:strCache>
            </c:strRef>
          </c:cat>
          <c:val>
            <c:numRef>
              <c:f>'6_生徒質問より(1)'!$V$35:$V$37</c:f>
              <c:numCache>
                <c:formatCode>0.0_ </c:formatCode>
                <c:ptCount val="3"/>
                <c:pt idx="0">
                  <c:v>0</c:v>
                </c:pt>
                <c:pt idx="1">
                  <c:v>0</c:v>
                </c:pt>
                <c:pt idx="2">
                  <c:v>0</c:v>
                </c:pt>
              </c:numCache>
            </c:numRef>
          </c:val>
          <c:extLst>
            <c:ext xmlns:c16="http://schemas.microsoft.com/office/drawing/2014/chart" uri="{C3380CC4-5D6E-409C-BE32-E72D297353CC}">
              <c16:uniqueId val="{00000007-232D-4699-8D2C-685C61C14252}"/>
            </c:ext>
          </c:extLst>
        </c:ser>
        <c:ser>
          <c:idx val="6"/>
          <c:order val="6"/>
          <c:tx>
            <c:strRef>
              <c:f>'6_生徒質問より(1)'!$W$11</c:f>
              <c:strCache>
                <c:ptCount val="1"/>
                <c:pt idx="0">
                  <c:v>7</c:v>
                </c:pt>
              </c:strCache>
            </c:strRef>
          </c:tx>
          <c:spPr>
            <a:solidFill>
              <a:schemeClr val="accent6">
                <a:lumMod val="75000"/>
              </a:schemeClr>
            </a:solidFill>
            <a:ln>
              <a:solidFill>
                <a:srgbClr val="000000"/>
              </a:solidFill>
            </a:ln>
          </c:spPr>
          <c:invertIfNegative val="0"/>
          <c:dLbls>
            <c:numFmt formatCode="0.0;;" sourceLinked="0"/>
            <c:spPr>
              <a:noFill/>
              <a:ln>
                <a:noFill/>
              </a:ln>
              <a:effectLst/>
            </c:spPr>
            <c:txPr>
              <a:bodyPr/>
              <a:lstStyle/>
              <a:p>
                <a:pPr>
                  <a:defRPr sz="8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'6_生徒質問より(1)'!$P$35:$P$37</c:f>
              <c:strCache>
                <c:ptCount val="3"/>
                <c:pt idx="0">
                  <c:v>学校</c:v>
                </c:pt>
                <c:pt idx="1">
                  <c:v>大阪市</c:v>
                </c:pt>
                <c:pt idx="2">
                  <c:v>全国</c:v>
                </c:pt>
              </c:strCache>
            </c:strRef>
          </c:cat>
          <c:val>
            <c:numRef>
              <c:f>'6_生徒質問より(1)'!$W$35:$W$37</c:f>
              <c:numCache>
                <c:formatCode>0.0_ </c:formatCode>
                <c:ptCount val="3"/>
                <c:pt idx="0">
                  <c:v>0</c:v>
                </c:pt>
                <c:pt idx="1">
                  <c:v>0</c:v>
                </c:pt>
                <c:pt idx="2">
                  <c:v>0</c:v>
                </c:pt>
              </c:numCache>
            </c:numRef>
          </c:val>
          <c:extLst>
            <c:ext xmlns:c16="http://schemas.microsoft.com/office/drawing/2014/chart" uri="{C3380CC4-5D6E-409C-BE32-E72D297353CC}">
              <c16:uniqueId val="{00000008-232D-4699-8D2C-685C61C14252}"/>
            </c:ext>
          </c:extLst>
        </c:ser>
        <c:ser>
          <c:idx val="7"/>
          <c:order val="7"/>
          <c:tx>
            <c:strRef>
              <c:f>'6_生徒質問より(1)'!$X$11</c:f>
              <c:strCache>
                <c:ptCount val="1"/>
                <c:pt idx="0">
                  <c:v>8</c:v>
                </c:pt>
              </c:strCache>
            </c:strRef>
          </c:tx>
          <c:spPr>
            <a:solidFill>
              <a:srgbClr val="66FF99"/>
            </a:solidFill>
            <a:ln>
              <a:solidFill>
                <a:srgbClr val="000000"/>
              </a:solidFill>
            </a:ln>
          </c:spPr>
          <c:invertIfNegative val="0"/>
          <c:dLbls>
            <c:numFmt formatCode="0.0;;" sourceLinked="0"/>
            <c:spPr>
              <a:noFill/>
              <a:ln>
                <a:noFill/>
              </a:ln>
              <a:effectLst/>
            </c:spPr>
            <c:txPr>
              <a:bodyPr/>
              <a:lstStyle/>
              <a:p>
                <a:pPr>
                  <a:defRPr sz="9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'6_生徒質問より(1)'!$P$35:$P$37</c:f>
              <c:strCache>
                <c:ptCount val="3"/>
                <c:pt idx="0">
                  <c:v>学校</c:v>
                </c:pt>
                <c:pt idx="1">
                  <c:v>大阪市</c:v>
                </c:pt>
                <c:pt idx="2">
                  <c:v>全国</c:v>
                </c:pt>
              </c:strCache>
            </c:strRef>
          </c:cat>
          <c:val>
            <c:numRef>
              <c:f>'6_生徒質問より(1)'!$X$35:$X$37</c:f>
              <c:numCache>
                <c:formatCode>0.0_ </c:formatCode>
                <c:ptCount val="3"/>
                <c:pt idx="0">
                  <c:v>0</c:v>
                </c:pt>
                <c:pt idx="1">
                  <c:v>0</c:v>
                </c:pt>
                <c:pt idx="2">
                  <c:v>0</c:v>
                </c:pt>
              </c:numCache>
            </c:numRef>
          </c:val>
          <c:extLst>
            <c:ext xmlns:c16="http://schemas.microsoft.com/office/drawing/2014/chart" uri="{C3380CC4-5D6E-409C-BE32-E72D297353CC}">
              <c16:uniqueId val="{00000009-232D-4699-8D2C-685C61C14252}"/>
            </c:ext>
          </c:extLst>
        </c:ser>
        <c:ser>
          <c:idx val="8"/>
          <c:order val="8"/>
          <c:tx>
            <c:strRef>
              <c:f>'6_生徒質問より(1)'!$Y$11</c:f>
              <c:strCache>
                <c:ptCount val="1"/>
                <c:pt idx="0">
                  <c:v>9</c:v>
                </c:pt>
              </c:strCache>
            </c:strRef>
          </c:tx>
          <c:spPr>
            <a:solidFill>
              <a:srgbClr val="FF9999"/>
            </a:solidFill>
            <a:ln>
              <a:solidFill>
                <a:srgbClr val="000000"/>
              </a:solidFill>
            </a:ln>
          </c:spPr>
          <c:invertIfNegative val="0"/>
          <c:dLbls>
            <c:numFmt formatCode="0.0;;" sourceLinked="0"/>
            <c:spPr>
              <a:noFill/>
              <a:ln>
                <a:noFill/>
              </a:ln>
              <a:effectLst/>
            </c:spPr>
            <c:txPr>
              <a:bodyPr/>
              <a:lstStyle/>
              <a:p>
                <a:pPr>
                  <a:defRPr sz="9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'6_生徒質問より(1)'!$P$35:$P$37</c:f>
              <c:strCache>
                <c:ptCount val="3"/>
                <c:pt idx="0">
                  <c:v>学校</c:v>
                </c:pt>
                <c:pt idx="1">
                  <c:v>大阪市</c:v>
                </c:pt>
                <c:pt idx="2">
                  <c:v>全国</c:v>
                </c:pt>
              </c:strCache>
            </c:strRef>
          </c:cat>
          <c:val>
            <c:numRef>
              <c:f>'6_生徒質問より(1)'!$Y$35:$Y$37</c:f>
              <c:numCache>
                <c:formatCode>0.0_ </c:formatCode>
                <c:ptCount val="3"/>
                <c:pt idx="0">
                  <c:v>0</c:v>
                </c:pt>
                <c:pt idx="1">
                  <c:v>0</c:v>
                </c:pt>
                <c:pt idx="2">
                  <c:v>0</c:v>
                </c:pt>
              </c:numCache>
            </c:numRef>
          </c:val>
          <c:extLst>
            <c:ext xmlns:c16="http://schemas.microsoft.com/office/drawing/2014/chart" uri="{C3380CC4-5D6E-409C-BE32-E72D297353CC}">
              <c16:uniqueId val="{0000000A-232D-4699-8D2C-685C61C14252}"/>
            </c:ext>
          </c:extLst>
        </c:ser>
        <c:dLbls>
          <c:showLegendKey val="0"/>
          <c:showVal val="0"/>
          <c:showCatName val="0"/>
          <c:showSerName val="0"/>
          <c:showPercent val="0"/>
          <c:showBubbleSize val="0"/>
        </c:dLbls>
        <c:gapWidth val="100"/>
        <c:overlap val="100"/>
        <c:serLines>
          <c:spPr>
            <a:ln w="3175">
              <a:solidFill>
                <a:srgbClr val="000000"/>
              </a:solidFill>
              <a:prstDash val="solid"/>
            </a:ln>
          </c:spPr>
        </c:serLines>
        <c:axId val="462150288"/>
        <c:axId val="462148720"/>
      </c:barChart>
      <c:catAx>
        <c:axId val="462150288"/>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462148720"/>
        <c:crosses val="autoZero"/>
        <c:auto val="1"/>
        <c:lblAlgn val="ctr"/>
        <c:lblOffset val="30"/>
        <c:tickLblSkip val="1"/>
        <c:tickMarkSkip val="1"/>
        <c:noMultiLvlLbl val="0"/>
      </c:catAx>
      <c:valAx>
        <c:axId val="462148720"/>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462150288"/>
        <c:crosses val="max"/>
        <c:crossBetween val="between"/>
        <c:minorUnit val="0.2"/>
      </c:valAx>
      <c:spPr>
        <a:noFill/>
        <a:ln w="12700">
          <a:solidFill>
            <a:srgbClr val="808080"/>
          </a:solidFill>
          <a:prstDash val="solid"/>
        </a:ln>
      </c:spPr>
    </c:plotArea>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465" r="0.75000000000001465" t="1" header="0.51200000000000001" footer="0.51200000000000001"/>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4184387414259"/>
          <c:y val="0.10869642136847697"/>
          <c:w val="0.82559283747314682"/>
          <c:h val="0.67455217732820005"/>
        </c:manualLayout>
      </c:layout>
      <c:barChart>
        <c:barDir val="bar"/>
        <c:grouping val="percentStacked"/>
        <c:varyColors val="0"/>
        <c:ser>
          <c:idx val="0"/>
          <c:order val="0"/>
          <c:tx>
            <c:strRef>
              <c:f>'6_生徒質問より(1)'!$Q$11</c:f>
              <c:strCache>
                <c:ptCount val="1"/>
                <c:pt idx="0">
                  <c:v>1 </c:v>
                </c:pt>
              </c:strCache>
            </c:strRef>
          </c:tx>
          <c:spPr>
            <a:solidFill>
              <a:srgbClr val="9999FF"/>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'6_生徒質問より(1)'!$P$45:$P$47</c:f>
              <c:strCache>
                <c:ptCount val="3"/>
                <c:pt idx="0">
                  <c:v>学校</c:v>
                </c:pt>
                <c:pt idx="1">
                  <c:v>大阪市</c:v>
                </c:pt>
                <c:pt idx="2">
                  <c:v>全国</c:v>
                </c:pt>
              </c:strCache>
            </c:strRef>
          </c:cat>
          <c:val>
            <c:numRef>
              <c:f>'6_生徒質問より(1)'!$Q$45:$Q$47</c:f>
              <c:numCache>
                <c:formatCode>0.0_ </c:formatCode>
                <c:ptCount val="3"/>
                <c:pt idx="0">
                  <c:v>2.9</c:v>
                </c:pt>
                <c:pt idx="1">
                  <c:v>2.5</c:v>
                </c:pt>
                <c:pt idx="2">
                  <c:v>2.2999999999999998</c:v>
                </c:pt>
              </c:numCache>
            </c:numRef>
          </c:val>
          <c:extLst>
            <c:ext xmlns:c16="http://schemas.microsoft.com/office/drawing/2014/chart" uri="{C3380CC4-5D6E-409C-BE32-E72D297353CC}">
              <c16:uniqueId val="{00000000-D688-415E-B463-FF61BA3A1905}"/>
            </c:ext>
          </c:extLst>
        </c:ser>
        <c:ser>
          <c:idx val="1"/>
          <c:order val="1"/>
          <c:tx>
            <c:strRef>
              <c:f>'6_生徒質問より(1)'!$R$11</c:f>
              <c:strCache>
                <c:ptCount val="1"/>
                <c:pt idx="0">
                  <c:v>2 </c:v>
                </c:pt>
              </c:strCache>
            </c:strRef>
          </c:tx>
          <c:spPr>
            <a:solidFill>
              <a:srgbClr val="993366"/>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'6_生徒質問より(1)'!$P$45:$P$47</c:f>
              <c:strCache>
                <c:ptCount val="3"/>
                <c:pt idx="0">
                  <c:v>学校</c:v>
                </c:pt>
                <c:pt idx="1">
                  <c:v>大阪市</c:v>
                </c:pt>
                <c:pt idx="2">
                  <c:v>全国</c:v>
                </c:pt>
              </c:strCache>
            </c:strRef>
          </c:cat>
          <c:val>
            <c:numRef>
              <c:f>'6_生徒質問より(1)'!$R$45:$R$47</c:f>
              <c:numCache>
                <c:formatCode>0.0_ </c:formatCode>
                <c:ptCount val="3"/>
                <c:pt idx="0">
                  <c:v>5.9</c:v>
                </c:pt>
                <c:pt idx="1">
                  <c:v>4</c:v>
                </c:pt>
                <c:pt idx="2">
                  <c:v>3.8</c:v>
                </c:pt>
              </c:numCache>
            </c:numRef>
          </c:val>
          <c:extLst>
            <c:ext xmlns:c16="http://schemas.microsoft.com/office/drawing/2014/chart" uri="{C3380CC4-5D6E-409C-BE32-E72D297353CC}">
              <c16:uniqueId val="{00000001-D688-415E-B463-FF61BA3A1905}"/>
            </c:ext>
          </c:extLst>
        </c:ser>
        <c:ser>
          <c:idx val="2"/>
          <c:order val="2"/>
          <c:tx>
            <c:strRef>
              <c:f>'6_生徒質問より(1)'!$S$11</c:f>
              <c:strCache>
                <c:ptCount val="1"/>
                <c:pt idx="0">
                  <c:v>3 </c:v>
                </c:pt>
              </c:strCache>
            </c:strRef>
          </c:tx>
          <c:spPr>
            <a:solidFill>
              <a:srgbClr val="FFFFCC"/>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'6_生徒質問より(1)'!$P$45:$P$47</c:f>
              <c:strCache>
                <c:ptCount val="3"/>
                <c:pt idx="0">
                  <c:v>学校</c:v>
                </c:pt>
                <c:pt idx="1">
                  <c:v>大阪市</c:v>
                </c:pt>
                <c:pt idx="2">
                  <c:v>全国</c:v>
                </c:pt>
              </c:strCache>
            </c:strRef>
          </c:cat>
          <c:val>
            <c:numRef>
              <c:f>'6_生徒質問より(1)'!$S$45:$S$47</c:f>
              <c:numCache>
                <c:formatCode>0.0_ </c:formatCode>
                <c:ptCount val="3"/>
                <c:pt idx="0">
                  <c:v>11.8</c:v>
                </c:pt>
                <c:pt idx="1">
                  <c:v>8.6</c:v>
                </c:pt>
                <c:pt idx="2">
                  <c:v>10.5</c:v>
                </c:pt>
              </c:numCache>
            </c:numRef>
          </c:val>
          <c:extLst>
            <c:ext xmlns:c16="http://schemas.microsoft.com/office/drawing/2014/chart" uri="{C3380CC4-5D6E-409C-BE32-E72D297353CC}">
              <c16:uniqueId val="{00000002-D688-415E-B463-FF61BA3A1905}"/>
            </c:ext>
          </c:extLst>
        </c:ser>
        <c:ser>
          <c:idx val="3"/>
          <c:order val="3"/>
          <c:tx>
            <c:strRef>
              <c:f>'6_生徒質問より(1)'!$T$11</c:f>
              <c:strCache>
                <c:ptCount val="1"/>
                <c:pt idx="0">
                  <c:v>4 </c:v>
                </c:pt>
              </c:strCache>
            </c:strRef>
          </c:tx>
          <c:spPr>
            <a:solidFill>
              <a:srgbClr val="CCFFFF"/>
            </a:solidFill>
            <a:ln w="12700">
              <a:solidFill>
                <a:prstClr val="black"/>
              </a:solidFill>
            </a:ln>
          </c:spPr>
          <c:invertIfNegative val="0"/>
          <c:dLbls>
            <c:numFmt formatCode="0.0;;" sourceLinked="0"/>
            <c:spPr>
              <a:noFill/>
              <a:ln>
                <a:noFill/>
              </a:ln>
              <a:effectLst/>
            </c:spPr>
            <c:txPr>
              <a:bodyPr/>
              <a:lstStyle/>
              <a:p>
                <a:pPr>
                  <a:defRPr sz="800" b="1">
                    <a:latin typeface="+mn-ea"/>
                    <a:ea typeface="+mn-ea"/>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'6_生徒質問より(1)'!$P$45:$P$47</c:f>
              <c:strCache>
                <c:ptCount val="3"/>
                <c:pt idx="0">
                  <c:v>学校</c:v>
                </c:pt>
                <c:pt idx="1">
                  <c:v>大阪市</c:v>
                </c:pt>
                <c:pt idx="2">
                  <c:v>全国</c:v>
                </c:pt>
              </c:strCache>
            </c:strRef>
          </c:cat>
          <c:val>
            <c:numRef>
              <c:f>'6_生徒質問より(1)'!$T$45:$T$47</c:f>
              <c:numCache>
                <c:formatCode>0.0_ </c:formatCode>
                <c:ptCount val="3"/>
                <c:pt idx="0">
                  <c:v>11.8</c:v>
                </c:pt>
                <c:pt idx="1">
                  <c:v>15.9</c:v>
                </c:pt>
                <c:pt idx="2">
                  <c:v>19.8</c:v>
                </c:pt>
              </c:numCache>
            </c:numRef>
          </c:val>
          <c:extLst>
            <c:ext xmlns:c16="http://schemas.microsoft.com/office/drawing/2014/chart" uri="{C3380CC4-5D6E-409C-BE32-E72D297353CC}">
              <c16:uniqueId val="{00000003-D688-415E-B463-FF61BA3A1905}"/>
            </c:ext>
          </c:extLst>
        </c:ser>
        <c:ser>
          <c:idx val="4"/>
          <c:order val="4"/>
          <c:tx>
            <c:strRef>
              <c:f>'6_生徒質問より(1)'!$U$11</c:f>
              <c:strCache>
                <c:ptCount val="1"/>
                <c:pt idx="0">
                  <c:v>5 </c:v>
                </c:pt>
              </c:strCache>
            </c:strRef>
          </c:tx>
          <c:spPr>
            <a:solidFill>
              <a:prstClr val="white"/>
            </a:solidFill>
            <a:ln>
              <a:solidFill>
                <a:srgbClr val="000000"/>
              </a:solidFill>
            </a:ln>
          </c:spPr>
          <c:invertIfNegative val="0"/>
          <c:dLbls>
            <c:dLbl>
              <c:idx val="1"/>
              <c:layout>
                <c:manualLayout>
                  <c:x val="1.8563360799527147E-2"/>
                  <c:y val="2.050913938583544E-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688-415E-B463-FF61BA3A1905}"/>
                </c:ext>
              </c:extLst>
            </c:dLbl>
            <c:dLbl>
              <c:idx val="2"/>
              <c:layout>
                <c:manualLayout>
                  <c:x val="2.0890124536822697E-2"/>
                  <c:y val="1.726869536237085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688-415E-B463-FF61BA3A1905}"/>
                </c:ext>
              </c:extLst>
            </c:dLbl>
            <c:numFmt formatCode="0.0;;" sourceLinked="0"/>
            <c:spPr>
              <a:noFill/>
              <a:ln>
                <a:noFill/>
              </a:ln>
              <a:effectLst/>
            </c:spPr>
            <c:txPr>
              <a:bodyPr/>
              <a:lstStyle/>
              <a:p>
                <a:pPr>
                  <a:defRPr sz="8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'6_生徒質問より(1)'!$P$45:$P$47</c:f>
              <c:strCache>
                <c:ptCount val="3"/>
                <c:pt idx="0">
                  <c:v>学校</c:v>
                </c:pt>
                <c:pt idx="1">
                  <c:v>大阪市</c:v>
                </c:pt>
                <c:pt idx="2">
                  <c:v>全国</c:v>
                </c:pt>
              </c:strCache>
            </c:strRef>
          </c:cat>
          <c:val>
            <c:numRef>
              <c:f>'6_生徒質問より(1)'!$U$45:$U$47</c:f>
              <c:numCache>
                <c:formatCode>0.0_ </c:formatCode>
                <c:ptCount val="3"/>
                <c:pt idx="0">
                  <c:v>26.5</c:v>
                </c:pt>
                <c:pt idx="1">
                  <c:v>33</c:v>
                </c:pt>
                <c:pt idx="2">
                  <c:v>34.799999999999997</c:v>
                </c:pt>
              </c:numCache>
            </c:numRef>
          </c:val>
          <c:extLst>
            <c:ext xmlns:c16="http://schemas.microsoft.com/office/drawing/2014/chart" uri="{C3380CC4-5D6E-409C-BE32-E72D297353CC}">
              <c16:uniqueId val="{00000006-D688-415E-B463-FF61BA3A1905}"/>
            </c:ext>
          </c:extLst>
        </c:ser>
        <c:ser>
          <c:idx val="5"/>
          <c:order val="5"/>
          <c:tx>
            <c:strRef>
              <c:f>'6_生徒質問より(1)'!$V$11</c:f>
              <c:strCache>
                <c:ptCount val="1"/>
                <c:pt idx="0">
                  <c:v>6 </c:v>
                </c:pt>
              </c:strCache>
            </c:strRef>
          </c:tx>
          <c:spPr>
            <a:solidFill>
              <a:srgbClr val="00B050"/>
            </a:solidFill>
            <a:ln>
              <a:solidFill>
                <a:srgbClr val="000000"/>
              </a:solidFill>
            </a:ln>
          </c:spPr>
          <c:invertIfNegative val="0"/>
          <c:dLbls>
            <c:numFmt formatCode="0.0;;" sourceLinked="0"/>
            <c:spPr>
              <a:noFill/>
              <a:ln>
                <a:noFill/>
              </a:ln>
              <a:effectLst/>
            </c:spPr>
            <c:txPr>
              <a:bodyPr/>
              <a:lstStyle/>
              <a:p>
                <a:pPr>
                  <a:defRPr sz="8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'6_生徒質問より(1)'!$P$45:$P$47</c:f>
              <c:strCache>
                <c:ptCount val="3"/>
                <c:pt idx="0">
                  <c:v>学校</c:v>
                </c:pt>
                <c:pt idx="1">
                  <c:v>大阪市</c:v>
                </c:pt>
                <c:pt idx="2">
                  <c:v>全国</c:v>
                </c:pt>
              </c:strCache>
            </c:strRef>
          </c:cat>
          <c:val>
            <c:numRef>
              <c:f>'6_生徒質問より(1)'!$V$45:$V$47</c:f>
              <c:numCache>
                <c:formatCode>0.0_ </c:formatCode>
                <c:ptCount val="3"/>
                <c:pt idx="0">
                  <c:v>41.2</c:v>
                </c:pt>
                <c:pt idx="1">
                  <c:v>35.6</c:v>
                </c:pt>
                <c:pt idx="2">
                  <c:v>28.4</c:v>
                </c:pt>
              </c:numCache>
            </c:numRef>
          </c:val>
          <c:extLst>
            <c:ext xmlns:c16="http://schemas.microsoft.com/office/drawing/2014/chart" uri="{C3380CC4-5D6E-409C-BE32-E72D297353CC}">
              <c16:uniqueId val="{00000007-D688-415E-B463-FF61BA3A1905}"/>
            </c:ext>
          </c:extLst>
        </c:ser>
        <c:ser>
          <c:idx val="6"/>
          <c:order val="6"/>
          <c:tx>
            <c:strRef>
              <c:f>'6_生徒質問より(1)'!$W$11</c:f>
              <c:strCache>
                <c:ptCount val="1"/>
                <c:pt idx="0">
                  <c:v>7</c:v>
                </c:pt>
              </c:strCache>
            </c:strRef>
          </c:tx>
          <c:spPr>
            <a:solidFill>
              <a:schemeClr val="accent6">
                <a:lumMod val="75000"/>
              </a:schemeClr>
            </a:solidFill>
            <a:ln>
              <a:solidFill>
                <a:srgbClr val="000000"/>
              </a:solidFill>
            </a:ln>
          </c:spPr>
          <c:invertIfNegative val="0"/>
          <c:dLbls>
            <c:dLbl>
              <c:idx val="0"/>
              <c:layout>
                <c:manualLayout>
                  <c:x val="7.0088300220750551E-3"/>
                  <c:y val="0.1297051301953543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F0-41A8-B275-C6BFB5666C85}"/>
                </c:ext>
              </c:extLst>
            </c:dLbl>
            <c:numFmt formatCode="0.0;;" sourceLinked="0"/>
            <c:spPr>
              <a:noFill/>
              <a:ln>
                <a:noFill/>
              </a:ln>
              <a:effectLst/>
            </c:spPr>
            <c:txPr>
              <a:bodyPr/>
              <a:lstStyle/>
              <a:p>
                <a:pPr>
                  <a:defRPr sz="8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'6_生徒質問より(1)'!$P$45:$P$47</c:f>
              <c:strCache>
                <c:ptCount val="3"/>
                <c:pt idx="0">
                  <c:v>学校</c:v>
                </c:pt>
                <c:pt idx="1">
                  <c:v>大阪市</c:v>
                </c:pt>
                <c:pt idx="2">
                  <c:v>全国</c:v>
                </c:pt>
              </c:strCache>
            </c:strRef>
          </c:cat>
          <c:val>
            <c:numRef>
              <c:f>'6_生徒質問より(1)'!$W$45:$W$47</c:f>
              <c:numCache>
                <c:formatCode>0.0_ </c:formatCode>
                <c:ptCount val="3"/>
                <c:pt idx="0">
                  <c:v>0</c:v>
                </c:pt>
                <c:pt idx="1">
                  <c:v>0.4</c:v>
                </c:pt>
                <c:pt idx="2">
                  <c:v>0.5</c:v>
                </c:pt>
              </c:numCache>
            </c:numRef>
          </c:val>
          <c:extLst>
            <c:ext xmlns:c16="http://schemas.microsoft.com/office/drawing/2014/chart" uri="{C3380CC4-5D6E-409C-BE32-E72D297353CC}">
              <c16:uniqueId val="{00000008-D688-415E-B463-FF61BA3A1905}"/>
            </c:ext>
          </c:extLst>
        </c:ser>
        <c:ser>
          <c:idx val="7"/>
          <c:order val="7"/>
          <c:tx>
            <c:strRef>
              <c:f>'6_生徒質問より(1)'!$X$11</c:f>
              <c:strCache>
                <c:ptCount val="1"/>
                <c:pt idx="0">
                  <c:v>8</c:v>
                </c:pt>
              </c:strCache>
            </c:strRef>
          </c:tx>
          <c:spPr>
            <a:solidFill>
              <a:srgbClr val="66FF99"/>
            </a:solidFill>
            <a:ln>
              <a:solidFill>
                <a:srgbClr val="000000"/>
              </a:solidFill>
            </a:ln>
          </c:spPr>
          <c:invertIfNegative val="0"/>
          <c:dLbls>
            <c:numFmt formatCode="0.0;;" sourceLinked="0"/>
            <c:spPr>
              <a:noFill/>
              <a:ln>
                <a:noFill/>
              </a:ln>
              <a:effectLst/>
            </c:spPr>
            <c:txPr>
              <a:bodyPr/>
              <a:lstStyle/>
              <a:p>
                <a:pPr>
                  <a:defRPr sz="9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'6_生徒質問より(1)'!$P$45:$P$47</c:f>
              <c:strCache>
                <c:ptCount val="3"/>
                <c:pt idx="0">
                  <c:v>学校</c:v>
                </c:pt>
                <c:pt idx="1">
                  <c:v>大阪市</c:v>
                </c:pt>
                <c:pt idx="2">
                  <c:v>全国</c:v>
                </c:pt>
              </c:strCache>
            </c:strRef>
          </c:cat>
          <c:val>
            <c:numRef>
              <c:f>'6_生徒質問より(1)'!$X$45:$X$47</c:f>
              <c:numCache>
                <c:formatCode>0.0_ </c:formatCode>
                <c:ptCount val="3"/>
                <c:pt idx="0">
                  <c:v>0</c:v>
                </c:pt>
                <c:pt idx="1">
                  <c:v>0</c:v>
                </c:pt>
                <c:pt idx="2">
                  <c:v>0</c:v>
                </c:pt>
              </c:numCache>
            </c:numRef>
          </c:val>
          <c:extLst>
            <c:ext xmlns:c16="http://schemas.microsoft.com/office/drawing/2014/chart" uri="{C3380CC4-5D6E-409C-BE32-E72D297353CC}">
              <c16:uniqueId val="{00000009-D688-415E-B463-FF61BA3A1905}"/>
            </c:ext>
          </c:extLst>
        </c:ser>
        <c:ser>
          <c:idx val="8"/>
          <c:order val="8"/>
          <c:tx>
            <c:strRef>
              <c:f>'6_生徒質問より(1)'!$Y$11</c:f>
              <c:strCache>
                <c:ptCount val="1"/>
                <c:pt idx="0">
                  <c:v>9</c:v>
                </c:pt>
              </c:strCache>
            </c:strRef>
          </c:tx>
          <c:spPr>
            <a:solidFill>
              <a:srgbClr val="FF9999"/>
            </a:solidFill>
            <a:ln>
              <a:solidFill>
                <a:srgbClr val="000000"/>
              </a:solidFill>
            </a:ln>
          </c:spPr>
          <c:invertIfNegative val="0"/>
          <c:dLbls>
            <c:numFmt formatCode="0.0;;" sourceLinked="0"/>
            <c:spPr>
              <a:noFill/>
              <a:ln>
                <a:noFill/>
              </a:ln>
              <a:effectLst/>
            </c:spPr>
            <c:txPr>
              <a:bodyPr/>
              <a:lstStyle/>
              <a:p>
                <a:pPr>
                  <a:defRPr sz="9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'6_生徒質問より(1)'!$P$45:$P$47</c:f>
              <c:strCache>
                <c:ptCount val="3"/>
                <c:pt idx="0">
                  <c:v>学校</c:v>
                </c:pt>
                <c:pt idx="1">
                  <c:v>大阪市</c:v>
                </c:pt>
                <c:pt idx="2">
                  <c:v>全国</c:v>
                </c:pt>
              </c:strCache>
            </c:strRef>
          </c:cat>
          <c:val>
            <c:numRef>
              <c:f>'6_生徒質問より(1)'!$Y$45:$Y$47</c:f>
              <c:numCache>
                <c:formatCode>0.0_ </c:formatCode>
                <c:ptCount val="3"/>
                <c:pt idx="0">
                  <c:v>0</c:v>
                </c:pt>
                <c:pt idx="1">
                  <c:v>0</c:v>
                </c:pt>
                <c:pt idx="2">
                  <c:v>0</c:v>
                </c:pt>
              </c:numCache>
            </c:numRef>
          </c:val>
          <c:extLst>
            <c:ext xmlns:c16="http://schemas.microsoft.com/office/drawing/2014/chart" uri="{C3380CC4-5D6E-409C-BE32-E72D297353CC}">
              <c16:uniqueId val="{0000000A-D688-415E-B463-FF61BA3A1905}"/>
            </c:ext>
          </c:extLst>
        </c:ser>
        <c:dLbls>
          <c:showLegendKey val="0"/>
          <c:showVal val="0"/>
          <c:showCatName val="0"/>
          <c:showSerName val="0"/>
          <c:showPercent val="0"/>
          <c:showBubbleSize val="0"/>
        </c:dLbls>
        <c:gapWidth val="100"/>
        <c:overlap val="100"/>
        <c:serLines>
          <c:spPr>
            <a:ln w="3175">
              <a:solidFill>
                <a:srgbClr val="000000"/>
              </a:solidFill>
              <a:prstDash val="solid"/>
            </a:ln>
          </c:spPr>
        </c:serLines>
        <c:axId val="462153424"/>
        <c:axId val="462154600"/>
      </c:barChart>
      <c:catAx>
        <c:axId val="462153424"/>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462154600"/>
        <c:crosses val="autoZero"/>
        <c:auto val="1"/>
        <c:lblAlgn val="ctr"/>
        <c:lblOffset val="30"/>
        <c:tickLblSkip val="1"/>
        <c:tickMarkSkip val="1"/>
        <c:noMultiLvlLbl val="0"/>
      </c:catAx>
      <c:valAx>
        <c:axId val="462154600"/>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462153424"/>
        <c:crosses val="max"/>
        <c:crossBetween val="between"/>
        <c:minorUnit val="0.2"/>
      </c:valAx>
      <c:spPr>
        <a:noFill/>
        <a:ln w="12700">
          <a:solidFill>
            <a:srgbClr val="808080"/>
          </a:solidFill>
          <a:prstDash val="solid"/>
        </a:ln>
      </c:spPr>
    </c:plotArea>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465" r="0.75000000000001465" t="1" header="0.51200000000000001" footer="0.51200000000000001"/>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4184387414259"/>
          <c:y val="0.10869642136847703"/>
          <c:w val="0.82559283747314705"/>
          <c:h val="0.67455217732820005"/>
        </c:manualLayout>
      </c:layout>
      <c:barChart>
        <c:barDir val="bar"/>
        <c:grouping val="percentStacked"/>
        <c:varyColors val="0"/>
        <c:ser>
          <c:idx val="0"/>
          <c:order val="0"/>
          <c:tx>
            <c:strRef>
              <c:f>'6_生徒質問より(1)'!$Q$11</c:f>
              <c:strCache>
                <c:ptCount val="1"/>
                <c:pt idx="0">
                  <c:v>1 </c:v>
                </c:pt>
              </c:strCache>
            </c:strRef>
          </c:tx>
          <c:spPr>
            <a:solidFill>
              <a:srgbClr val="9999FF"/>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'6_生徒質問より(1)'!$P$54:$P$56</c:f>
              <c:strCache>
                <c:ptCount val="3"/>
                <c:pt idx="0">
                  <c:v>学校</c:v>
                </c:pt>
                <c:pt idx="1">
                  <c:v>大阪市</c:v>
                </c:pt>
                <c:pt idx="2">
                  <c:v>全国</c:v>
                </c:pt>
              </c:strCache>
            </c:strRef>
          </c:cat>
          <c:val>
            <c:numRef>
              <c:f>'6_生徒質問より(1)'!$Q$54:$Q$56</c:f>
              <c:numCache>
                <c:formatCode>0.0_ </c:formatCode>
                <c:ptCount val="3"/>
                <c:pt idx="0">
                  <c:v>38.200000000000003</c:v>
                </c:pt>
                <c:pt idx="1">
                  <c:v>20.399999999999999</c:v>
                </c:pt>
                <c:pt idx="2">
                  <c:v>16.600000000000001</c:v>
                </c:pt>
              </c:numCache>
            </c:numRef>
          </c:val>
          <c:extLst>
            <c:ext xmlns:c16="http://schemas.microsoft.com/office/drawing/2014/chart" uri="{C3380CC4-5D6E-409C-BE32-E72D297353CC}">
              <c16:uniqueId val="{00000000-3381-4B57-B985-66C5AE5298EB}"/>
            </c:ext>
          </c:extLst>
        </c:ser>
        <c:ser>
          <c:idx val="1"/>
          <c:order val="1"/>
          <c:tx>
            <c:strRef>
              <c:f>'6_生徒質問より(1)'!$R$11</c:f>
              <c:strCache>
                <c:ptCount val="1"/>
                <c:pt idx="0">
                  <c:v>2 </c:v>
                </c:pt>
              </c:strCache>
            </c:strRef>
          </c:tx>
          <c:spPr>
            <a:solidFill>
              <a:srgbClr val="993366"/>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'6_生徒質問より(1)'!$P$54:$P$56</c:f>
              <c:strCache>
                <c:ptCount val="3"/>
                <c:pt idx="0">
                  <c:v>学校</c:v>
                </c:pt>
                <c:pt idx="1">
                  <c:v>大阪市</c:v>
                </c:pt>
                <c:pt idx="2">
                  <c:v>全国</c:v>
                </c:pt>
              </c:strCache>
            </c:strRef>
          </c:cat>
          <c:val>
            <c:numRef>
              <c:f>'6_生徒質問より(1)'!$R$54:$R$56</c:f>
              <c:numCache>
                <c:formatCode>0.0_ </c:formatCode>
                <c:ptCount val="3"/>
                <c:pt idx="0">
                  <c:v>8.8000000000000007</c:v>
                </c:pt>
                <c:pt idx="1">
                  <c:v>13.1</c:v>
                </c:pt>
                <c:pt idx="2">
                  <c:v>12.4</c:v>
                </c:pt>
              </c:numCache>
            </c:numRef>
          </c:val>
          <c:extLst>
            <c:ext xmlns:c16="http://schemas.microsoft.com/office/drawing/2014/chart" uri="{C3380CC4-5D6E-409C-BE32-E72D297353CC}">
              <c16:uniqueId val="{00000001-3381-4B57-B985-66C5AE5298EB}"/>
            </c:ext>
          </c:extLst>
        </c:ser>
        <c:ser>
          <c:idx val="2"/>
          <c:order val="2"/>
          <c:tx>
            <c:strRef>
              <c:f>'6_生徒質問より(1)'!$S$11</c:f>
              <c:strCache>
                <c:ptCount val="1"/>
                <c:pt idx="0">
                  <c:v>3 </c:v>
                </c:pt>
              </c:strCache>
            </c:strRef>
          </c:tx>
          <c:spPr>
            <a:solidFill>
              <a:srgbClr val="FFFFCC"/>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'6_生徒質問より(1)'!$P$54:$P$56</c:f>
              <c:strCache>
                <c:ptCount val="3"/>
                <c:pt idx="0">
                  <c:v>学校</c:v>
                </c:pt>
                <c:pt idx="1">
                  <c:v>大阪市</c:v>
                </c:pt>
                <c:pt idx="2">
                  <c:v>全国</c:v>
                </c:pt>
              </c:strCache>
            </c:strRef>
          </c:cat>
          <c:val>
            <c:numRef>
              <c:f>'6_生徒質問より(1)'!$S$54:$S$56</c:f>
              <c:numCache>
                <c:formatCode>0.0_ </c:formatCode>
                <c:ptCount val="3"/>
                <c:pt idx="0">
                  <c:v>17.600000000000001</c:v>
                </c:pt>
                <c:pt idx="1">
                  <c:v>18.8</c:v>
                </c:pt>
                <c:pt idx="2">
                  <c:v>19.899999999999999</c:v>
                </c:pt>
              </c:numCache>
            </c:numRef>
          </c:val>
          <c:extLst>
            <c:ext xmlns:c16="http://schemas.microsoft.com/office/drawing/2014/chart" uri="{C3380CC4-5D6E-409C-BE32-E72D297353CC}">
              <c16:uniqueId val="{00000002-3381-4B57-B985-66C5AE5298EB}"/>
            </c:ext>
          </c:extLst>
        </c:ser>
        <c:ser>
          <c:idx val="3"/>
          <c:order val="3"/>
          <c:tx>
            <c:strRef>
              <c:f>'6_生徒質問より(1)'!$T$11</c:f>
              <c:strCache>
                <c:ptCount val="1"/>
                <c:pt idx="0">
                  <c:v>4 </c:v>
                </c:pt>
              </c:strCache>
            </c:strRef>
          </c:tx>
          <c:spPr>
            <a:solidFill>
              <a:srgbClr val="CCFFFF"/>
            </a:solidFill>
            <a:ln w="12700">
              <a:solidFill>
                <a:prstClr val="black"/>
              </a:solidFill>
            </a:ln>
          </c:spPr>
          <c:invertIfNegative val="0"/>
          <c:dLbls>
            <c:numFmt formatCode="0.0;;" sourceLinked="0"/>
            <c:spPr>
              <a:noFill/>
              <a:ln>
                <a:noFill/>
              </a:ln>
              <a:effectLst/>
            </c:spPr>
            <c:txPr>
              <a:bodyPr/>
              <a:lstStyle/>
              <a:p>
                <a:pPr>
                  <a:defRPr sz="800" b="1">
                    <a:latin typeface="+mn-ea"/>
                    <a:ea typeface="+mn-ea"/>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'6_生徒質問より(1)'!$P$54:$P$56</c:f>
              <c:strCache>
                <c:ptCount val="3"/>
                <c:pt idx="0">
                  <c:v>学校</c:v>
                </c:pt>
                <c:pt idx="1">
                  <c:v>大阪市</c:v>
                </c:pt>
                <c:pt idx="2">
                  <c:v>全国</c:v>
                </c:pt>
              </c:strCache>
            </c:strRef>
          </c:cat>
          <c:val>
            <c:numRef>
              <c:f>'6_生徒質問より(1)'!$T$54:$T$56</c:f>
              <c:numCache>
                <c:formatCode>0.0_ </c:formatCode>
                <c:ptCount val="3"/>
                <c:pt idx="0">
                  <c:v>14.7</c:v>
                </c:pt>
                <c:pt idx="1">
                  <c:v>19.3</c:v>
                </c:pt>
                <c:pt idx="2">
                  <c:v>21.4</c:v>
                </c:pt>
              </c:numCache>
            </c:numRef>
          </c:val>
          <c:extLst>
            <c:ext xmlns:c16="http://schemas.microsoft.com/office/drawing/2014/chart" uri="{C3380CC4-5D6E-409C-BE32-E72D297353CC}">
              <c16:uniqueId val="{00000003-3381-4B57-B985-66C5AE5298EB}"/>
            </c:ext>
          </c:extLst>
        </c:ser>
        <c:ser>
          <c:idx val="4"/>
          <c:order val="4"/>
          <c:tx>
            <c:strRef>
              <c:f>'6_生徒質問より(1)'!$U$11</c:f>
              <c:strCache>
                <c:ptCount val="1"/>
                <c:pt idx="0">
                  <c:v>5 </c:v>
                </c:pt>
              </c:strCache>
            </c:strRef>
          </c:tx>
          <c:spPr>
            <a:solidFill>
              <a:prstClr val="white"/>
            </a:solidFill>
            <a:ln>
              <a:solidFill>
                <a:srgbClr val="000000"/>
              </a:solidFill>
            </a:ln>
          </c:spPr>
          <c:invertIfNegative val="0"/>
          <c:dLbls>
            <c:dLbl>
              <c:idx val="1"/>
              <c:layout>
                <c:manualLayout>
                  <c:x val="2.0890124536822697E-2"/>
                  <c:y val="2.050913938583544E-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381-4B57-B985-66C5AE5298EB}"/>
                </c:ext>
              </c:extLst>
            </c:dLbl>
            <c:dLbl>
              <c:idx val="2"/>
              <c:layout>
                <c:manualLayout>
                  <c:x val="2.3216888274118417E-2"/>
                  <c:y val="1.72584407926794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381-4B57-B985-66C5AE5298EB}"/>
                </c:ext>
              </c:extLst>
            </c:dLbl>
            <c:numFmt formatCode="0.0;;" sourceLinked="0"/>
            <c:spPr>
              <a:noFill/>
              <a:ln>
                <a:noFill/>
              </a:ln>
              <a:effectLst/>
            </c:spPr>
            <c:txPr>
              <a:bodyPr/>
              <a:lstStyle/>
              <a:p>
                <a:pPr>
                  <a:defRPr sz="8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'6_生徒質問より(1)'!$P$54:$P$56</c:f>
              <c:strCache>
                <c:ptCount val="3"/>
                <c:pt idx="0">
                  <c:v>学校</c:v>
                </c:pt>
                <c:pt idx="1">
                  <c:v>大阪市</c:v>
                </c:pt>
                <c:pt idx="2">
                  <c:v>全国</c:v>
                </c:pt>
              </c:strCache>
            </c:strRef>
          </c:cat>
          <c:val>
            <c:numRef>
              <c:f>'6_生徒質問より(1)'!$U$54:$U$56</c:f>
              <c:numCache>
                <c:formatCode>0.0_ </c:formatCode>
                <c:ptCount val="3"/>
                <c:pt idx="0">
                  <c:v>17.600000000000001</c:v>
                </c:pt>
                <c:pt idx="1">
                  <c:v>17.2</c:v>
                </c:pt>
                <c:pt idx="2">
                  <c:v>17.7</c:v>
                </c:pt>
              </c:numCache>
            </c:numRef>
          </c:val>
          <c:extLst>
            <c:ext xmlns:c16="http://schemas.microsoft.com/office/drawing/2014/chart" uri="{C3380CC4-5D6E-409C-BE32-E72D297353CC}">
              <c16:uniqueId val="{00000006-3381-4B57-B985-66C5AE5298EB}"/>
            </c:ext>
          </c:extLst>
        </c:ser>
        <c:ser>
          <c:idx val="5"/>
          <c:order val="5"/>
          <c:tx>
            <c:strRef>
              <c:f>'6_生徒質問より(1)'!$V$11</c:f>
              <c:strCache>
                <c:ptCount val="1"/>
                <c:pt idx="0">
                  <c:v>6 </c:v>
                </c:pt>
              </c:strCache>
            </c:strRef>
          </c:tx>
          <c:spPr>
            <a:solidFill>
              <a:srgbClr val="00B050"/>
            </a:solidFill>
            <a:ln>
              <a:solidFill>
                <a:srgbClr val="000000"/>
              </a:solidFill>
            </a:ln>
          </c:spPr>
          <c:invertIfNegative val="0"/>
          <c:dLbls>
            <c:numFmt formatCode="0.0;;" sourceLinked="0"/>
            <c:spPr>
              <a:noFill/>
              <a:ln>
                <a:noFill/>
              </a:ln>
              <a:effectLst/>
            </c:spPr>
            <c:txPr>
              <a:bodyPr/>
              <a:lstStyle/>
              <a:p>
                <a:pPr>
                  <a:defRPr sz="8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'6_生徒質問より(1)'!$P$54:$P$56</c:f>
              <c:strCache>
                <c:ptCount val="3"/>
                <c:pt idx="0">
                  <c:v>学校</c:v>
                </c:pt>
                <c:pt idx="1">
                  <c:v>大阪市</c:v>
                </c:pt>
                <c:pt idx="2">
                  <c:v>全国</c:v>
                </c:pt>
              </c:strCache>
            </c:strRef>
          </c:cat>
          <c:val>
            <c:numRef>
              <c:f>'6_生徒質問より(1)'!$V$54:$V$56</c:f>
              <c:numCache>
                <c:formatCode>0.0_ </c:formatCode>
                <c:ptCount val="3"/>
                <c:pt idx="0">
                  <c:v>2.9</c:v>
                </c:pt>
                <c:pt idx="1">
                  <c:v>10.5</c:v>
                </c:pt>
                <c:pt idx="2">
                  <c:v>11.2</c:v>
                </c:pt>
              </c:numCache>
            </c:numRef>
          </c:val>
          <c:extLst>
            <c:ext xmlns:c16="http://schemas.microsoft.com/office/drawing/2014/chart" uri="{C3380CC4-5D6E-409C-BE32-E72D297353CC}">
              <c16:uniqueId val="{00000007-3381-4B57-B985-66C5AE5298EB}"/>
            </c:ext>
          </c:extLst>
        </c:ser>
        <c:ser>
          <c:idx val="6"/>
          <c:order val="6"/>
          <c:tx>
            <c:strRef>
              <c:f>'6_生徒質問より(1)'!$W$11</c:f>
              <c:strCache>
                <c:ptCount val="1"/>
                <c:pt idx="0">
                  <c:v>7</c:v>
                </c:pt>
              </c:strCache>
            </c:strRef>
          </c:tx>
          <c:spPr>
            <a:solidFill>
              <a:schemeClr val="accent6">
                <a:lumMod val="75000"/>
              </a:schemeClr>
            </a:solidFill>
            <a:ln>
              <a:solidFill>
                <a:srgbClr val="000000"/>
              </a:solidFill>
            </a:ln>
          </c:spPr>
          <c:invertIfNegative val="0"/>
          <c:dLbls>
            <c:numFmt formatCode="0.0;;" sourceLinked="0"/>
            <c:spPr>
              <a:noFill/>
              <a:ln>
                <a:noFill/>
              </a:ln>
              <a:effectLst/>
            </c:spPr>
            <c:txPr>
              <a:bodyPr/>
              <a:lstStyle/>
              <a:p>
                <a:pPr>
                  <a:defRPr sz="8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'6_生徒質問より(1)'!$P$54:$P$56</c:f>
              <c:strCache>
                <c:ptCount val="3"/>
                <c:pt idx="0">
                  <c:v>学校</c:v>
                </c:pt>
                <c:pt idx="1">
                  <c:v>大阪市</c:v>
                </c:pt>
                <c:pt idx="2">
                  <c:v>全国</c:v>
                </c:pt>
              </c:strCache>
            </c:strRef>
          </c:cat>
          <c:val>
            <c:numRef>
              <c:f>'6_生徒質問より(1)'!$W$54:$W$56</c:f>
              <c:numCache>
                <c:formatCode>0.0_ </c:formatCode>
                <c:ptCount val="3"/>
                <c:pt idx="0">
                  <c:v>0.19999999999998863</c:v>
                </c:pt>
                <c:pt idx="1">
                  <c:v>0.8</c:v>
                </c:pt>
                <c:pt idx="2">
                  <c:v>0.8</c:v>
                </c:pt>
              </c:numCache>
            </c:numRef>
          </c:val>
          <c:extLst>
            <c:ext xmlns:c16="http://schemas.microsoft.com/office/drawing/2014/chart" uri="{C3380CC4-5D6E-409C-BE32-E72D297353CC}">
              <c16:uniqueId val="{00000008-3381-4B57-B985-66C5AE5298EB}"/>
            </c:ext>
          </c:extLst>
        </c:ser>
        <c:ser>
          <c:idx val="7"/>
          <c:order val="7"/>
          <c:tx>
            <c:strRef>
              <c:f>'6_生徒質問より(1)'!$X$11</c:f>
              <c:strCache>
                <c:ptCount val="1"/>
                <c:pt idx="0">
                  <c:v>8</c:v>
                </c:pt>
              </c:strCache>
            </c:strRef>
          </c:tx>
          <c:spPr>
            <a:solidFill>
              <a:srgbClr val="66FF99"/>
            </a:solidFill>
            <a:ln>
              <a:solidFill>
                <a:srgbClr val="000000"/>
              </a:solidFill>
            </a:ln>
          </c:spPr>
          <c:invertIfNegative val="0"/>
          <c:dLbls>
            <c:numFmt formatCode="0.0;;" sourceLinked="0"/>
            <c:spPr>
              <a:noFill/>
              <a:ln>
                <a:noFill/>
              </a:ln>
              <a:effectLst/>
            </c:spPr>
            <c:txPr>
              <a:bodyPr/>
              <a:lstStyle/>
              <a:p>
                <a:pPr>
                  <a:defRPr sz="9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'6_生徒質問より(1)'!$P$54:$P$56</c:f>
              <c:strCache>
                <c:ptCount val="3"/>
                <c:pt idx="0">
                  <c:v>学校</c:v>
                </c:pt>
                <c:pt idx="1">
                  <c:v>大阪市</c:v>
                </c:pt>
                <c:pt idx="2">
                  <c:v>全国</c:v>
                </c:pt>
              </c:strCache>
            </c:strRef>
          </c:cat>
          <c:val>
            <c:numRef>
              <c:f>'6_生徒質問より(1)'!$X$54:$X$56</c:f>
              <c:numCache>
                <c:formatCode>0.0_ </c:formatCode>
                <c:ptCount val="3"/>
                <c:pt idx="0">
                  <c:v>0</c:v>
                </c:pt>
                <c:pt idx="1">
                  <c:v>0</c:v>
                </c:pt>
                <c:pt idx="2">
                  <c:v>0</c:v>
                </c:pt>
              </c:numCache>
            </c:numRef>
          </c:val>
          <c:extLst>
            <c:ext xmlns:c16="http://schemas.microsoft.com/office/drawing/2014/chart" uri="{C3380CC4-5D6E-409C-BE32-E72D297353CC}">
              <c16:uniqueId val="{00000009-3381-4B57-B985-66C5AE5298EB}"/>
            </c:ext>
          </c:extLst>
        </c:ser>
        <c:ser>
          <c:idx val="8"/>
          <c:order val="8"/>
          <c:tx>
            <c:strRef>
              <c:f>'6_生徒質問より(1)'!$Y$11</c:f>
              <c:strCache>
                <c:ptCount val="1"/>
                <c:pt idx="0">
                  <c:v>9</c:v>
                </c:pt>
              </c:strCache>
            </c:strRef>
          </c:tx>
          <c:spPr>
            <a:solidFill>
              <a:srgbClr val="FF9999"/>
            </a:solidFill>
            <a:ln>
              <a:solidFill>
                <a:srgbClr val="000000"/>
              </a:solidFill>
            </a:ln>
          </c:spPr>
          <c:invertIfNegative val="0"/>
          <c:dLbls>
            <c:numFmt formatCode="0.0;;" sourceLinked="0"/>
            <c:spPr>
              <a:noFill/>
              <a:ln>
                <a:noFill/>
              </a:ln>
              <a:effectLst/>
            </c:spPr>
            <c:txPr>
              <a:bodyPr/>
              <a:lstStyle/>
              <a:p>
                <a:pPr>
                  <a:defRPr sz="9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'6_生徒質問より(1)'!$P$54:$P$56</c:f>
              <c:strCache>
                <c:ptCount val="3"/>
                <c:pt idx="0">
                  <c:v>学校</c:v>
                </c:pt>
                <c:pt idx="1">
                  <c:v>大阪市</c:v>
                </c:pt>
                <c:pt idx="2">
                  <c:v>全国</c:v>
                </c:pt>
              </c:strCache>
            </c:strRef>
          </c:cat>
          <c:val>
            <c:numRef>
              <c:f>'6_生徒質問より(1)'!$Y$54:$Y$56</c:f>
              <c:numCache>
                <c:formatCode>0.0_ </c:formatCode>
                <c:ptCount val="3"/>
                <c:pt idx="0">
                  <c:v>0</c:v>
                </c:pt>
                <c:pt idx="1">
                  <c:v>0</c:v>
                </c:pt>
                <c:pt idx="2">
                  <c:v>0</c:v>
                </c:pt>
              </c:numCache>
            </c:numRef>
          </c:val>
          <c:extLst>
            <c:ext xmlns:c16="http://schemas.microsoft.com/office/drawing/2014/chart" uri="{C3380CC4-5D6E-409C-BE32-E72D297353CC}">
              <c16:uniqueId val="{0000000A-3381-4B57-B985-66C5AE5298EB}"/>
            </c:ext>
          </c:extLst>
        </c:ser>
        <c:dLbls>
          <c:showLegendKey val="0"/>
          <c:showVal val="0"/>
          <c:showCatName val="0"/>
          <c:showSerName val="0"/>
          <c:showPercent val="0"/>
          <c:showBubbleSize val="0"/>
        </c:dLbls>
        <c:gapWidth val="100"/>
        <c:overlap val="100"/>
        <c:serLines>
          <c:spPr>
            <a:ln w="3175">
              <a:solidFill>
                <a:srgbClr val="000000"/>
              </a:solidFill>
              <a:prstDash val="solid"/>
            </a:ln>
          </c:spPr>
        </c:serLines>
        <c:axId val="462147544"/>
        <c:axId val="462149112"/>
      </c:barChart>
      <c:catAx>
        <c:axId val="462147544"/>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462149112"/>
        <c:crosses val="autoZero"/>
        <c:auto val="1"/>
        <c:lblAlgn val="ctr"/>
        <c:lblOffset val="30"/>
        <c:tickLblSkip val="1"/>
        <c:tickMarkSkip val="1"/>
        <c:noMultiLvlLbl val="0"/>
      </c:catAx>
      <c:valAx>
        <c:axId val="462149112"/>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462147544"/>
        <c:crosses val="max"/>
        <c:crossBetween val="between"/>
        <c:minorUnit val="0.2"/>
      </c:valAx>
      <c:spPr>
        <a:noFill/>
        <a:ln w="12700">
          <a:solidFill>
            <a:srgbClr val="808080"/>
          </a:solidFill>
          <a:prstDash val="solid"/>
        </a:ln>
      </c:spPr>
    </c:plotArea>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465" r="0.75000000000001465" t="1" header="0.51200000000000001" footer="0.51200000000000001"/>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461938925680647E-2"/>
          <c:y val="0.10869650205761318"/>
          <c:w val="0.83025772450914737"/>
          <c:h val="0.67455217732820005"/>
        </c:manualLayout>
      </c:layout>
      <c:barChart>
        <c:barDir val="col"/>
        <c:grouping val="clustered"/>
        <c:varyColors val="0"/>
        <c:ser>
          <c:idx val="0"/>
          <c:order val="0"/>
          <c:tx>
            <c:strRef>
              <c:f>'7_生徒質問より＜質問項目26＞'!$P$17</c:f>
              <c:strCache>
                <c:ptCount val="1"/>
                <c:pt idx="0">
                  <c:v>学校</c:v>
                </c:pt>
              </c:strCache>
            </c:strRef>
          </c:tx>
          <c:spPr>
            <a:solidFill>
              <a:schemeClr val="accent1"/>
            </a:solidFill>
            <a:ln>
              <a:solidFill>
                <a:sysClr val="windowText" lastClr="000000"/>
              </a:solidFill>
            </a:ln>
            <a:effectLst/>
          </c:spPr>
          <c:invertIfNegative val="0"/>
          <c:dLbls>
            <c:dLbl>
              <c:idx val="0"/>
              <c:layout>
                <c:manualLayout>
                  <c:x val="0"/>
                  <c:y val="2.562938297764996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60-4420-8A07-C01C3CF104B5}"/>
                </c:ext>
              </c:extLst>
            </c:dLbl>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'7_生徒質問より＜質問項目26＞'!$Q$11:$Z$11</c:f>
              <c:numCache>
                <c:formatCode>0_ </c:formatCode>
                <c:ptCount val="10"/>
                <c:pt idx="0">
                  <c:v>1</c:v>
                </c:pt>
                <c:pt idx="1">
                  <c:v>2</c:v>
                </c:pt>
                <c:pt idx="2">
                  <c:v>3</c:v>
                </c:pt>
                <c:pt idx="3">
                  <c:v>4</c:v>
                </c:pt>
                <c:pt idx="4">
                  <c:v>5</c:v>
                </c:pt>
                <c:pt idx="5">
                  <c:v>6</c:v>
                </c:pt>
                <c:pt idx="6" formatCode="General">
                  <c:v>7</c:v>
                </c:pt>
                <c:pt idx="7" formatCode="General">
                  <c:v>8</c:v>
                </c:pt>
                <c:pt idx="8" formatCode="General">
                  <c:v>9</c:v>
                </c:pt>
                <c:pt idx="9" formatCode="0_);[Red]\(0\)">
                  <c:v>10</c:v>
                </c:pt>
              </c:numCache>
            </c:numRef>
          </c:cat>
          <c:val>
            <c:numRef>
              <c:f>'7_生徒質問より＜質問項目26＞'!$Q$17:$Z$17</c:f>
              <c:numCache>
                <c:formatCode>0.0_ </c:formatCode>
                <c:ptCount val="10"/>
                <c:pt idx="0">
                  <c:v>55.9</c:v>
                </c:pt>
                <c:pt idx="1">
                  <c:v>29.4</c:v>
                </c:pt>
                <c:pt idx="2">
                  <c:v>0</c:v>
                </c:pt>
                <c:pt idx="3">
                  <c:v>20.6</c:v>
                </c:pt>
                <c:pt idx="4">
                  <c:v>32.4</c:v>
                </c:pt>
                <c:pt idx="5">
                  <c:v>26.5</c:v>
                </c:pt>
                <c:pt idx="6">
                  <c:v>94.1</c:v>
                </c:pt>
                <c:pt idx="7">
                  <c:v>64.7</c:v>
                </c:pt>
                <c:pt idx="8">
                  <c:v>67.599999999999994</c:v>
                </c:pt>
                <c:pt idx="9">
                  <c:v>0</c:v>
                </c:pt>
              </c:numCache>
            </c:numRef>
          </c:val>
          <c:extLst>
            <c:ext xmlns:c16="http://schemas.microsoft.com/office/drawing/2014/chart" uri="{C3380CC4-5D6E-409C-BE32-E72D297353CC}">
              <c16:uniqueId val="{00000000-3B93-4A8E-AC39-986922C520FF}"/>
            </c:ext>
          </c:extLst>
        </c:ser>
        <c:ser>
          <c:idx val="1"/>
          <c:order val="1"/>
          <c:tx>
            <c:strRef>
              <c:f>'7_生徒質問より＜質問項目26＞'!$P$18</c:f>
              <c:strCache>
                <c:ptCount val="1"/>
                <c:pt idx="0">
                  <c:v>大阪市</c:v>
                </c:pt>
              </c:strCache>
            </c:strRef>
          </c:tx>
          <c:spPr>
            <a:solidFill>
              <a:schemeClr val="accent2"/>
            </a:solidFill>
            <a:ln>
              <a:solidFill>
                <a:sysClr val="windowText" lastClr="000000"/>
              </a:solidFill>
            </a:ln>
            <a:effectLst/>
          </c:spPr>
          <c:invertIfNegative val="0"/>
          <c:dLbls>
            <c:dLbl>
              <c:idx val="0"/>
              <c:layout>
                <c:manualLayout>
                  <c:x val="-2.3356718262414707E-3"/>
                  <c:y val="5.164055328583351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3B93-4A8E-AC39-986922C520FF}"/>
                </c:ext>
              </c:extLst>
            </c:dLbl>
            <c:dLbl>
              <c:idx val="1"/>
              <c:layout>
                <c:manualLayout>
                  <c:x val="-2.3365917442510183E-3"/>
                  <c:y val="3.87304149643751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3B93-4A8E-AC39-986922C520FF}"/>
                </c:ext>
              </c:extLst>
            </c:dLbl>
            <c:dLbl>
              <c:idx val="2"/>
              <c:layout>
                <c:manualLayout>
                  <c:x val="-2.3365917442510183E-3"/>
                  <c:y val="3.87304149643751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3B93-4A8E-AC39-986922C520FF}"/>
                </c:ext>
              </c:extLst>
            </c:dLbl>
            <c:dLbl>
              <c:idx val="4"/>
              <c:layout>
                <c:manualLayout>
                  <c:x val="-8.5674040908705918E-17"/>
                  <c:y val="2.58202766429167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3B93-4A8E-AC39-986922C520FF}"/>
                </c:ext>
              </c:extLst>
            </c:dLbl>
            <c:dLbl>
              <c:idx val="5"/>
              <c:layout>
                <c:manualLayout>
                  <c:x val="-2.3365917442511042E-3"/>
                  <c:y val="3.873041496437507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3B93-4A8E-AC39-986922C520FF}"/>
                </c:ext>
              </c:extLst>
            </c:dLbl>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'7_生徒質問より＜質問項目26＞'!$Q$11:$Z$11</c:f>
              <c:numCache>
                <c:formatCode>0_ </c:formatCode>
                <c:ptCount val="10"/>
                <c:pt idx="0">
                  <c:v>1</c:v>
                </c:pt>
                <c:pt idx="1">
                  <c:v>2</c:v>
                </c:pt>
                <c:pt idx="2">
                  <c:v>3</c:v>
                </c:pt>
                <c:pt idx="3">
                  <c:v>4</c:v>
                </c:pt>
                <c:pt idx="4">
                  <c:v>5</c:v>
                </c:pt>
                <c:pt idx="5">
                  <c:v>6</c:v>
                </c:pt>
                <c:pt idx="6" formatCode="General">
                  <c:v>7</c:v>
                </c:pt>
                <c:pt idx="7" formatCode="General">
                  <c:v>8</c:v>
                </c:pt>
                <c:pt idx="8" formatCode="General">
                  <c:v>9</c:v>
                </c:pt>
                <c:pt idx="9" formatCode="0_);[Red]\(0\)">
                  <c:v>10</c:v>
                </c:pt>
              </c:numCache>
            </c:numRef>
          </c:cat>
          <c:val>
            <c:numRef>
              <c:f>'7_生徒質問より＜質問項目26＞'!$Q$18:$Z$18</c:f>
              <c:numCache>
                <c:formatCode>0.0_ </c:formatCode>
                <c:ptCount val="10"/>
                <c:pt idx="0">
                  <c:v>65.099999999999994</c:v>
                </c:pt>
                <c:pt idx="1">
                  <c:v>34.9</c:v>
                </c:pt>
                <c:pt idx="2">
                  <c:v>2.2999999999999998</c:v>
                </c:pt>
                <c:pt idx="3">
                  <c:v>42</c:v>
                </c:pt>
                <c:pt idx="4">
                  <c:v>26.2</c:v>
                </c:pt>
                <c:pt idx="5">
                  <c:v>22.2</c:v>
                </c:pt>
                <c:pt idx="6">
                  <c:v>82.9</c:v>
                </c:pt>
                <c:pt idx="7">
                  <c:v>62.5</c:v>
                </c:pt>
                <c:pt idx="8">
                  <c:v>62.8</c:v>
                </c:pt>
                <c:pt idx="9">
                  <c:v>1.3</c:v>
                </c:pt>
              </c:numCache>
            </c:numRef>
          </c:val>
          <c:extLst>
            <c:ext xmlns:c16="http://schemas.microsoft.com/office/drawing/2014/chart" uri="{C3380CC4-5D6E-409C-BE32-E72D297353CC}">
              <c16:uniqueId val="{00000001-3B93-4A8E-AC39-986922C520FF}"/>
            </c:ext>
          </c:extLst>
        </c:ser>
        <c:ser>
          <c:idx val="2"/>
          <c:order val="2"/>
          <c:tx>
            <c:strRef>
              <c:f>'7_生徒質問より＜質問項目26＞'!$P$19</c:f>
              <c:strCache>
                <c:ptCount val="1"/>
                <c:pt idx="0">
                  <c:v>全国</c:v>
                </c:pt>
              </c:strCache>
            </c:strRef>
          </c:tx>
          <c:spPr>
            <a:solidFill>
              <a:schemeClr val="accent3"/>
            </a:solidFill>
            <a:ln>
              <a:solidFill>
                <a:sysClr val="windowText" lastClr="000000"/>
              </a:solidFill>
            </a:ln>
            <a:effectLst/>
          </c:spPr>
          <c:invertIfNegative val="0"/>
          <c:dLbls>
            <c:dLbl>
              <c:idx val="0"/>
              <c:layout>
                <c:manualLayout>
                  <c:x val="2.3356718262414707E-3"/>
                  <c:y val="1.275460673380610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3B93-4A8E-AC39-986922C520FF}"/>
                </c:ext>
              </c:extLst>
            </c:dLbl>
            <c:dLbl>
              <c:idx val="1"/>
              <c:layout>
                <c:manualLayout>
                  <c:x val="2.3365917442509754E-3"/>
                  <c:y val="2.582027664291675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3B93-4A8E-AC39-986922C520FF}"/>
                </c:ext>
              </c:extLst>
            </c:dLbl>
            <c:dLbl>
              <c:idx val="2"/>
              <c:layout>
                <c:manualLayout>
                  <c:x val="2.3365917442510183E-3"/>
                  <c:y val="2.58202766429167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3B93-4A8E-AC39-986922C520FF}"/>
                </c:ext>
              </c:extLst>
            </c:dLbl>
            <c:dLbl>
              <c:idx val="5"/>
              <c:layout>
                <c:manualLayout>
                  <c:x val="-8.5674040908705918E-17"/>
                  <c:y val="2.582027664291669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3B93-4A8E-AC39-986922C520FF}"/>
                </c:ext>
              </c:extLst>
            </c:dLbl>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'7_生徒質問より＜質問項目26＞'!$Q$11:$Z$11</c:f>
              <c:numCache>
                <c:formatCode>0_ </c:formatCode>
                <c:ptCount val="10"/>
                <c:pt idx="0">
                  <c:v>1</c:v>
                </c:pt>
                <c:pt idx="1">
                  <c:v>2</c:v>
                </c:pt>
                <c:pt idx="2">
                  <c:v>3</c:v>
                </c:pt>
                <c:pt idx="3">
                  <c:v>4</c:v>
                </c:pt>
                <c:pt idx="4">
                  <c:v>5</c:v>
                </c:pt>
                <c:pt idx="5">
                  <c:v>6</c:v>
                </c:pt>
                <c:pt idx="6" formatCode="General">
                  <c:v>7</c:v>
                </c:pt>
                <c:pt idx="7" formatCode="General">
                  <c:v>8</c:v>
                </c:pt>
                <c:pt idx="8" formatCode="General">
                  <c:v>9</c:v>
                </c:pt>
                <c:pt idx="9" formatCode="0_);[Red]\(0\)">
                  <c:v>10</c:v>
                </c:pt>
              </c:numCache>
            </c:numRef>
          </c:cat>
          <c:val>
            <c:numRef>
              <c:f>'7_生徒質問より＜質問項目26＞'!$Q$19:$Z$19</c:f>
              <c:numCache>
                <c:formatCode>0.0_ </c:formatCode>
                <c:ptCount val="10"/>
                <c:pt idx="0">
                  <c:v>71.099999999999994</c:v>
                </c:pt>
                <c:pt idx="1">
                  <c:v>46.1</c:v>
                </c:pt>
                <c:pt idx="2">
                  <c:v>3.9</c:v>
                </c:pt>
                <c:pt idx="3">
                  <c:v>38.5</c:v>
                </c:pt>
                <c:pt idx="4">
                  <c:v>23.6</c:v>
                </c:pt>
                <c:pt idx="5">
                  <c:v>30.4</c:v>
                </c:pt>
                <c:pt idx="6">
                  <c:v>88.6</c:v>
                </c:pt>
                <c:pt idx="7">
                  <c:v>68</c:v>
                </c:pt>
                <c:pt idx="8">
                  <c:v>62.3</c:v>
                </c:pt>
                <c:pt idx="9">
                  <c:v>1.2</c:v>
                </c:pt>
              </c:numCache>
            </c:numRef>
          </c:val>
          <c:extLst>
            <c:ext xmlns:c16="http://schemas.microsoft.com/office/drawing/2014/chart" uri="{C3380CC4-5D6E-409C-BE32-E72D297353CC}">
              <c16:uniqueId val="{00000002-3B93-4A8E-AC39-986922C520FF}"/>
            </c:ext>
          </c:extLst>
        </c:ser>
        <c:dLbls>
          <c:dLblPos val="outEnd"/>
          <c:showLegendKey val="0"/>
          <c:showVal val="1"/>
          <c:showCatName val="0"/>
          <c:showSerName val="0"/>
          <c:showPercent val="0"/>
          <c:showBubbleSize val="0"/>
        </c:dLbls>
        <c:gapWidth val="219"/>
        <c:overlap val="-27"/>
        <c:axId val="462151464"/>
        <c:axId val="462151856"/>
      </c:barChart>
      <c:catAx>
        <c:axId val="462151464"/>
        <c:scaling>
          <c:orientation val="minMax"/>
        </c:scaling>
        <c:delete val="0"/>
        <c:axPos val="b"/>
        <c:numFmt formatCode="0_ "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62151856"/>
        <c:crosses val="autoZero"/>
        <c:auto val="1"/>
        <c:lblAlgn val="ctr"/>
        <c:lblOffset val="30"/>
        <c:noMultiLvlLbl val="0"/>
      </c:catAx>
      <c:valAx>
        <c:axId val="462151856"/>
        <c:scaling>
          <c:orientation val="minMax"/>
          <c:max val="100"/>
          <c:min val="0"/>
        </c:scaling>
        <c:delete val="0"/>
        <c:axPos val="r"/>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62151464"/>
        <c:crosses val="max"/>
        <c:crossBetween val="between"/>
        <c:majorUnit val="20"/>
        <c:minorUnit val="0.2"/>
      </c:valAx>
      <c:spPr>
        <a:noFill/>
        <a:ln>
          <a:noFill/>
        </a:ln>
        <a:effectLst/>
      </c:spPr>
    </c:plotArea>
    <c:legend>
      <c:legendPos val="r"/>
      <c:layout>
        <c:manualLayout>
          <c:xMode val="edge"/>
          <c:yMode val="edge"/>
          <c:x val="0.89980524392499683"/>
          <c:y val="0.1562030170021694"/>
          <c:w val="0.1001948123620309"/>
          <c:h val="0.6614629629629629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alignWithMargins="0"/>
    <c:pageMargins b="1" l="0.75000000000001465" r="0.75000000000001465" t="1" header="0.51200000000000001" footer="0.51200000000000001"/>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4184387414259"/>
          <c:y val="0.10869642136847685"/>
          <c:w val="0.82559283747314616"/>
          <c:h val="0.67455217732820005"/>
        </c:manualLayout>
      </c:layout>
      <c:barChart>
        <c:barDir val="bar"/>
        <c:grouping val="percentStacked"/>
        <c:varyColors val="0"/>
        <c:ser>
          <c:idx val="0"/>
          <c:order val="0"/>
          <c:tx>
            <c:strRef>
              <c:f>'8_学校質問より(1)'!$Q$9</c:f>
              <c:strCache>
                <c:ptCount val="1"/>
                <c:pt idx="0">
                  <c:v>1 </c:v>
                </c:pt>
              </c:strCache>
            </c:strRef>
          </c:tx>
          <c:spPr>
            <a:solidFill>
              <a:srgbClr val="9999FF"/>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'8_学校質問より(1)'!$P$17:$P$18</c:f>
              <c:strCache>
                <c:ptCount val="2"/>
                <c:pt idx="0">
                  <c:v>大阪市</c:v>
                </c:pt>
                <c:pt idx="1">
                  <c:v>全国</c:v>
                </c:pt>
              </c:strCache>
            </c:strRef>
          </c:cat>
          <c:val>
            <c:numRef>
              <c:f>'8_学校質問より(1)'!$Q$17:$Q$18</c:f>
              <c:numCache>
                <c:formatCode>0.0_ </c:formatCode>
                <c:ptCount val="2"/>
                <c:pt idx="0">
                  <c:v>0</c:v>
                </c:pt>
                <c:pt idx="1">
                  <c:v>0</c:v>
                </c:pt>
              </c:numCache>
            </c:numRef>
          </c:val>
          <c:extLst>
            <c:ext xmlns:c16="http://schemas.microsoft.com/office/drawing/2014/chart" uri="{C3380CC4-5D6E-409C-BE32-E72D297353CC}">
              <c16:uniqueId val="{00000000-1792-4EBD-B184-C2A1EF570CBF}"/>
            </c:ext>
          </c:extLst>
        </c:ser>
        <c:ser>
          <c:idx val="1"/>
          <c:order val="1"/>
          <c:tx>
            <c:strRef>
              <c:f>'8_学校質問より(1)'!$R$9</c:f>
              <c:strCache>
                <c:ptCount val="1"/>
                <c:pt idx="0">
                  <c:v>2 </c:v>
                </c:pt>
              </c:strCache>
            </c:strRef>
          </c:tx>
          <c:spPr>
            <a:solidFill>
              <a:srgbClr val="993366"/>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'8_学校質問より(1)'!$P$17:$P$18</c:f>
              <c:strCache>
                <c:ptCount val="2"/>
                <c:pt idx="0">
                  <c:v>大阪市</c:v>
                </c:pt>
                <c:pt idx="1">
                  <c:v>全国</c:v>
                </c:pt>
              </c:strCache>
            </c:strRef>
          </c:cat>
          <c:val>
            <c:numRef>
              <c:f>'8_学校質問より(1)'!$R$17:$R$18</c:f>
              <c:numCache>
                <c:formatCode>0.0_ </c:formatCode>
                <c:ptCount val="2"/>
                <c:pt idx="0">
                  <c:v>0</c:v>
                </c:pt>
                <c:pt idx="1">
                  <c:v>0</c:v>
                </c:pt>
              </c:numCache>
            </c:numRef>
          </c:val>
          <c:extLst>
            <c:ext xmlns:c16="http://schemas.microsoft.com/office/drawing/2014/chart" uri="{C3380CC4-5D6E-409C-BE32-E72D297353CC}">
              <c16:uniqueId val="{00000001-1792-4EBD-B184-C2A1EF570CBF}"/>
            </c:ext>
          </c:extLst>
        </c:ser>
        <c:ser>
          <c:idx val="2"/>
          <c:order val="2"/>
          <c:tx>
            <c:strRef>
              <c:f>'8_学校質問より(1)'!$S$9</c:f>
              <c:strCache>
                <c:ptCount val="1"/>
                <c:pt idx="0">
                  <c:v>3 </c:v>
                </c:pt>
              </c:strCache>
            </c:strRef>
          </c:tx>
          <c:spPr>
            <a:solidFill>
              <a:srgbClr val="FFFFCC"/>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'8_学校質問より(1)'!$P$17:$P$18</c:f>
              <c:strCache>
                <c:ptCount val="2"/>
                <c:pt idx="0">
                  <c:v>大阪市</c:v>
                </c:pt>
                <c:pt idx="1">
                  <c:v>全国</c:v>
                </c:pt>
              </c:strCache>
            </c:strRef>
          </c:cat>
          <c:val>
            <c:numRef>
              <c:f>'8_学校質問より(1)'!$S$17:$S$18</c:f>
              <c:numCache>
                <c:formatCode>0.0_ </c:formatCode>
                <c:ptCount val="2"/>
                <c:pt idx="0">
                  <c:v>0</c:v>
                </c:pt>
                <c:pt idx="1">
                  <c:v>0</c:v>
                </c:pt>
              </c:numCache>
            </c:numRef>
          </c:val>
          <c:extLst>
            <c:ext xmlns:c16="http://schemas.microsoft.com/office/drawing/2014/chart" uri="{C3380CC4-5D6E-409C-BE32-E72D297353CC}">
              <c16:uniqueId val="{00000002-1792-4EBD-B184-C2A1EF570CBF}"/>
            </c:ext>
          </c:extLst>
        </c:ser>
        <c:ser>
          <c:idx val="3"/>
          <c:order val="3"/>
          <c:tx>
            <c:strRef>
              <c:f>'8_学校質問より(1)'!$T$9</c:f>
              <c:strCache>
                <c:ptCount val="1"/>
                <c:pt idx="0">
                  <c:v>4 </c:v>
                </c:pt>
              </c:strCache>
            </c:strRef>
          </c:tx>
          <c:spPr>
            <a:solidFill>
              <a:srgbClr val="CCFFFF"/>
            </a:solidFill>
            <a:ln w="12700">
              <a:solidFill>
                <a:prstClr val="black"/>
              </a:solidFill>
            </a:ln>
          </c:spPr>
          <c:invertIfNegative val="0"/>
          <c:dLbls>
            <c:dLbl>
              <c:idx val="1"/>
              <c:layout>
                <c:manualLayout>
                  <c:x val="3.2983373631075469E-6"/>
                  <c:y val="2.2478300011126759E-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792-4EBD-B184-C2A1EF570CBF}"/>
                </c:ext>
              </c:extLst>
            </c:dLbl>
            <c:numFmt formatCode="0.0;;" sourceLinked="0"/>
            <c:spPr>
              <a:noFill/>
              <a:ln>
                <a:noFill/>
              </a:ln>
              <a:effectLst/>
            </c:spPr>
            <c:txPr>
              <a:bodyPr/>
              <a:lstStyle/>
              <a:p>
                <a:pPr>
                  <a:defRPr sz="800" b="1">
                    <a:latin typeface="+mn-ea"/>
                    <a:ea typeface="+mn-ea"/>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'8_学校質問より(1)'!$P$17:$P$18</c:f>
              <c:strCache>
                <c:ptCount val="2"/>
                <c:pt idx="0">
                  <c:v>大阪市</c:v>
                </c:pt>
                <c:pt idx="1">
                  <c:v>全国</c:v>
                </c:pt>
              </c:strCache>
            </c:strRef>
          </c:cat>
          <c:val>
            <c:numRef>
              <c:f>'8_学校質問より(1)'!$T$17:$T$18</c:f>
              <c:numCache>
                <c:formatCode>0.0_ </c:formatCode>
                <c:ptCount val="2"/>
                <c:pt idx="0">
                  <c:v>0</c:v>
                </c:pt>
                <c:pt idx="1">
                  <c:v>0</c:v>
                </c:pt>
              </c:numCache>
            </c:numRef>
          </c:val>
          <c:extLst>
            <c:ext xmlns:c16="http://schemas.microsoft.com/office/drawing/2014/chart" uri="{C3380CC4-5D6E-409C-BE32-E72D297353CC}">
              <c16:uniqueId val="{00000004-1792-4EBD-B184-C2A1EF570CBF}"/>
            </c:ext>
          </c:extLst>
        </c:ser>
        <c:ser>
          <c:idx val="4"/>
          <c:order val="4"/>
          <c:tx>
            <c:strRef>
              <c:f>'8_学校質問より(1)'!$U$9</c:f>
              <c:strCache>
                <c:ptCount val="1"/>
                <c:pt idx="0">
                  <c:v>5 </c:v>
                </c:pt>
              </c:strCache>
            </c:strRef>
          </c:tx>
          <c:spPr>
            <a:solidFill>
              <a:prstClr val="white"/>
            </a:solidFill>
            <a:ln>
              <a:solidFill>
                <a:srgbClr val="000000"/>
              </a:solidFill>
            </a:ln>
          </c:spPr>
          <c:invertIfNegative val="0"/>
          <c:dLbls>
            <c:dLbl>
              <c:idx val="1"/>
              <c:layout>
                <c:manualLayout>
                  <c:x val="2.2759856630824452E-3"/>
                  <c:y val="8.8971929356291155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792-4EBD-B184-C2A1EF570CBF}"/>
                </c:ext>
              </c:extLst>
            </c:dLbl>
            <c:dLbl>
              <c:idx val="2"/>
              <c:layout>
                <c:manualLayout>
                  <c:x val="2.2759856630824452E-3"/>
                  <c:y val="-1.1298545308955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792-4EBD-B184-C2A1EF570CBF}"/>
                </c:ext>
              </c:extLst>
            </c:dLbl>
            <c:numFmt formatCode="0.0;;" sourceLinked="0"/>
            <c:spPr>
              <a:noFill/>
              <a:ln>
                <a:noFill/>
              </a:ln>
              <a:effectLst/>
            </c:spPr>
            <c:txPr>
              <a:bodyPr/>
              <a:lstStyle/>
              <a:p>
                <a:pPr>
                  <a:defRPr sz="8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'8_学校質問より(1)'!$P$17:$P$18</c:f>
              <c:strCache>
                <c:ptCount val="2"/>
                <c:pt idx="0">
                  <c:v>大阪市</c:v>
                </c:pt>
                <c:pt idx="1">
                  <c:v>全国</c:v>
                </c:pt>
              </c:strCache>
            </c:strRef>
          </c:cat>
          <c:val>
            <c:numRef>
              <c:f>'8_学校質問より(1)'!$U$17:$U$18</c:f>
              <c:numCache>
                <c:formatCode>0.0_ </c:formatCode>
                <c:ptCount val="2"/>
                <c:pt idx="0">
                  <c:v>0</c:v>
                </c:pt>
                <c:pt idx="1">
                  <c:v>0</c:v>
                </c:pt>
              </c:numCache>
            </c:numRef>
          </c:val>
          <c:extLst>
            <c:ext xmlns:c16="http://schemas.microsoft.com/office/drawing/2014/chart" uri="{C3380CC4-5D6E-409C-BE32-E72D297353CC}">
              <c16:uniqueId val="{00000007-1792-4EBD-B184-C2A1EF570CBF}"/>
            </c:ext>
          </c:extLst>
        </c:ser>
        <c:ser>
          <c:idx val="5"/>
          <c:order val="5"/>
          <c:tx>
            <c:strRef>
              <c:f>'8_学校質問より(1)'!$V$9</c:f>
              <c:strCache>
                <c:ptCount val="1"/>
                <c:pt idx="0">
                  <c:v>6 </c:v>
                </c:pt>
              </c:strCache>
            </c:strRef>
          </c:tx>
          <c:spPr>
            <a:solidFill>
              <a:srgbClr val="00B050"/>
            </a:solidFill>
            <a:ln>
              <a:solidFill>
                <a:srgbClr val="000000"/>
              </a:solidFill>
            </a:ln>
          </c:spPr>
          <c:invertIfNegative val="0"/>
          <c:dLbls>
            <c:numFmt formatCode="0.0;;" sourceLinked="0"/>
            <c:spPr>
              <a:noFill/>
              <a:ln>
                <a:noFill/>
              </a:ln>
              <a:effectLst/>
            </c:spPr>
            <c:txPr>
              <a:bodyPr/>
              <a:lstStyle/>
              <a:p>
                <a:pPr>
                  <a:defRPr sz="8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'8_学校質問より(1)'!$P$17:$P$18</c:f>
              <c:strCache>
                <c:ptCount val="2"/>
                <c:pt idx="0">
                  <c:v>大阪市</c:v>
                </c:pt>
                <c:pt idx="1">
                  <c:v>全国</c:v>
                </c:pt>
              </c:strCache>
            </c:strRef>
          </c:cat>
          <c:val>
            <c:numRef>
              <c:f>'8_学校質問より(1)'!$V$17:$V$18</c:f>
              <c:numCache>
                <c:formatCode>0.0_ </c:formatCode>
                <c:ptCount val="2"/>
                <c:pt idx="0">
                  <c:v>0</c:v>
                </c:pt>
                <c:pt idx="1">
                  <c:v>0</c:v>
                </c:pt>
              </c:numCache>
            </c:numRef>
          </c:val>
          <c:extLst>
            <c:ext xmlns:c16="http://schemas.microsoft.com/office/drawing/2014/chart" uri="{C3380CC4-5D6E-409C-BE32-E72D297353CC}">
              <c16:uniqueId val="{00000008-1792-4EBD-B184-C2A1EF570CBF}"/>
            </c:ext>
          </c:extLst>
        </c:ser>
        <c:ser>
          <c:idx val="6"/>
          <c:order val="6"/>
          <c:tx>
            <c:strRef>
              <c:f>'8_学校質問より(1)'!$W$9</c:f>
              <c:strCache>
                <c:ptCount val="1"/>
                <c:pt idx="0">
                  <c:v>7 </c:v>
                </c:pt>
              </c:strCache>
            </c:strRef>
          </c:tx>
          <c:spPr>
            <a:solidFill>
              <a:schemeClr val="accent6">
                <a:lumMod val="75000"/>
              </a:schemeClr>
            </a:solidFill>
            <a:ln>
              <a:solidFill>
                <a:srgbClr val="000000"/>
              </a:solidFill>
            </a:ln>
          </c:spPr>
          <c:invertIfNegative val="0"/>
          <c:dLbls>
            <c:numFmt formatCode="0.0;;" sourceLinked="0"/>
            <c:spPr>
              <a:noFill/>
              <a:ln>
                <a:noFill/>
              </a:ln>
              <a:effectLst/>
            </c:spPr>
            <c:txPr>
              <a:bodyPr/>
              <a:lstStyle/>
              <a:p>
                <a:pPr>
                  <a:defRPr sz="8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'8_学校質問より(1)'!$P$17:$P$18</c:f>
              <c:strCache>
                <c:ptCount val="2"/>
                <c:pt idx="0">
                  <c:v>大阪市</c:v>
                </c:pt>
                <c:pt idx="1">
                  <c:v>全国</c:v>
                </c:pt>
              </c:strCache>
            </c:strRef>
          </c:cat>
          <c:val>
            <c:numRef>
              <c:f>'8_学校質問より(1)'!$W$17:$W$18</c:f>
              <c:numCache>
                <c:formatCode>0.0_ </c:formatCode>
                <c:ptCount val="2"/>
                <c:pt idx="0">
                  <c:v>0</c:v>
                </c:pt>
                <c:pt idx="1">
                  <c:v>0</c:v>
                </c:pt>
              </c:numCache>
            </c:numRef>
          </c:val>
          <c:extLst>
            <c:ext xmlns:c16="http://schemas.microsoft.com/office/drawing/2014/chart" uri="{C3380CC4-5D6E-409C-BE32-E72D297353CC}">
              <c16:uniqueId val="{00000009-1792-4EBD-B184-C2A1EF570CBF}"/>
            </c:ext>
          </c:extLst>
        </c:ser>
        <c:ser>
          <c:idx val="7"/>
          <c:order val="7"/>
          <c:tx>
            <c:strRef>
              <c:f>'8_学校質問より(1)'!$X$9</c:f>
              <c:strCache>
                <c:ptCount val="1"/>
                <c:pt idx="0">
                  <c:v>8 </c:v>
                </c:pt>
              </c:strCache>
            </c:strRef>
          </c:tx>
          <c:spPr>
            <a:solidFill>
              <a:srgbClr val="66FF99"/>
            </a:solidFill>
            <a:ln>
              <a:solidFill>
                <a:srgbClr val="000000"/>
              </a:solidFill>
            </a:ln>
          </c:spPr>
          <c:invertIfNegative val="0"/>
          <c:dLbls>
            <c:numFmt formatCode="0.0;;" sourceLinked="0"/>
            <c:spPr>
              <a:noFill/>
              <a:ln>
                <a:noFill/>
              </a:ln>
              <a:effectLst/>
            </c:spPr>
            <c:txPr>
              <a:bodyPr/>
              <a:lstStyle/>
              <a:p>
                <a:pPr>
                  <a:defRPr sz="9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'8_学校質問より(1)'!$P$17:$P$18</c:f>
              <c:strCache>
                <c:ptCount val="2"/>
                <c:pt idx="0">
                  <c:v>大阪市</c:v>
                </c:pt>
                <c:pt idx="1">
                  <c:v>全国</c:v>
                </c:pt>
              </c:strCache>
            </c:strRef>
          </c:cat>
          <c:val>
            <c:numRef>
              <c:f>'8_学校質問より(1)'!$X$17:$X$18</c:f>
              <c:numCache>
                <c:formatCode>0.0_ </c:formatCode>
                <c:ptCount val="2"/>
                <c:pt idx="0">
                  <c:v>0</c:v>
                </c:pt>
                <c:pt idx="1">
                  <c:v>0</c:v>
                </c:pt>
              </c:numCache>
            </c:numRef>
          </c:val>
          <c:extLst>
            <c:ext xmlns:c16="http://schemas.microsoft.com/office/drawing/2014/chart" uri="{C3380CC4-5D6E-409C-BE32-E72D297353CC}">
              <c16:uniqueId val="{0000000A-1792-4EBD-B184-C2A1EF570CBF}"/>
            </c:ext>
          </c:extLst>
        </c:ser>
        <c:ser>
          <c:idx val="8"/>
          <c:order val="8"/>
          <c:tx>
            <c:strRef>
              <c:f>'8_学校質問より(1)'!$Y$9</c:f>
              <c:strCache>
                <c:ptCount val="1"/>
                <c:pt idx="0">
                  <c:v>9 </c:v>
                </c:pt>
              </c:strCache>
            </c:strRef>
          </c:tx>
          <c:spPr>
            <a:solidFill>
              <a:srgbClr val="FF9999"/>
            </a:solidFill>
            <a:ln>
              <a:solidFill>
                <a:srgbClr val="000000"/>
              </a:solidFill>
            </a:ln>
          </c:spPr>
          <c:invertIfNegative val="0"/>
          <c:dLbls>
            <c:numFmt formatCode="0.0;;" sourceLinked="0"/>
            <c:spPr>
              <a:noFill/>
              <a:ln>
                <a:noFill/>
              </a:ln>
              <a:effectLst/>
            </c:spPr>
            <c:txPr>
              <a:bodyPr/>
              <a:lstStyle/>
              <a:p>
                <a:pPr>
                  <a:defRPr sz="9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'8_学校質問より(1)'!$P$17:$P$18</c:f>
              <c:strCache>
                <c:ptCount val="2"/>
                <c:pt idx="0">
                  <c:v>大阪市</c:v>
                </c:pt>
                <c:pt idx="1">
                  <c:v>全国</c:v>
                </c:pt>
              </c:strCache>
            </c:strRef>
          </c:cat>
          <c:val>
            <c:numRef>
              <c:f>'8_学校質問より(1)'!$Y$17:$Y$18</c:f>
              <c:numCache>
                <c:formatCode>0.0_ </c:formatCode>
                <c:ptCount val="2"/>
                <c:pt idx="0">
                  <c:v>0</c:v>
                </c:pt>
                <c:pt idx="1">
                  <c:v>0</c:v>
                </c:pt>
              </c:numCache>
            </c:numRef>
          </c:val>
          <c:extLst>
            <c:ext xmlns:c16="http://schemas.microsoft.com/office/drawing/2014/chart" uri="{C3380CC4-5D6E-409C-BE32-E72D297353CC}">
              <c16:uniqueId val="{0000000B-1792-4EBD-B184-C2A1EF570CBF}"/>
            </c:ext>
          </c:extLst>
        </c:ser>
        <c:ser>
          <c:idx val="9"/>
          <c:order val="9"/>
          <c:tx>
            <c:strRef>
              <c:f>'8_学校質問より(1)'!$Z$9</c:f>
              <c:strCache>
                <c:ptCount val="1"/>
                <c:pt idx="0">
                  <c:v>10</c:v>
                </c:pt>
              </c:strCache>
            </c:strRef>
          </c:tx>
          <c:spPr>
            <a:solidFill>
              <a:srgbClr val="FFC000"/>
            </a:solidFill>
            <a:ln>
              <a:solidFill>
                <a:prstClr val="black"/>
              </a:solidFill>
            </a:ln>
          </c:spPr>
          <c:invertIfNegative val="0"/>
          <c:dLbls>
            <c:numFmt formatCode="0.0;;" sourceLinked="0"/>
            <c:spPr>
              <a:noFill/>
              <a:ln>
                <a:noFill/>
              </a:ln>
              <a:effectLst/>
            </c:spPr>
            <c:txPr>
              <a:bodyPr/>
              <a:lstStyle/>
              <a:p>
                <a:pPr>
                  <a:defRPr sz="8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'8_学校質問より(1)'!$P$17:$P$18</c:f>
              <c:strCache>
                <c:ptCount val="2"/>
                <c:pt idx="0">
                  <c:v>大阪市</c:v>
                </c:pt>
                <c:pt idx="1">
                  <c:v>全国</c:v>
                </c:pt>
              </c:strCache>
            </c:strRef>
          </c:cat>
          <c:val>
            <c:numRef>
              <c:f>'8_学校質問より(1)'!$Z$17:$Z$18</c:f>
              <c:numCache>
                <c:formatCode>0.0_ </c:formatCode>
                <c:ptCount val="2"/>
                <c:pt idx="0">
                  <c:v>0</c:v>
                </c:pt>
                <c:pt idx="1">
                  <c:v>0</c:v>
                </c:pt>
              </c:numCache>
            </c:numRef>
          </c:val>
          <c:extLst>
            <c:ext xmlns:c16="http://schemas.microsoft.com/office/drawing/2014/chart" uri="{C3380CC4-5D6E-409C-BE32-E72D297353CC}">
              <c16:uniqueId val="{0000000C-1792-4EBD-B184-C2A1EF570CBF}"/>
            </c:ext>
          </c:extLst>
        </c:ser>
        <c:dLbls>
          <c:showLegendKey val="0"/>
          <c:showVal val="0"/>
          <c:showCatName val="0"/>
          <c:showSerName val="0"/>
          <c:showPercent val="0"/>
          <c:showBubbleSize val="0"/>
        </c:dLbls>
        <c:gapWidth val="100"/>
        <c:overlap val="100"/>
        <c:serLines>
          <c:spPr>
            <a:ln w="3175">
              <a:solidFill>
                <a:srgbClr val="000000"/>
              </a:solidFill>
              <a:prstDash val="solid"/>
            </a:ln>
          </c:spPr>
        </c:serLines>
        <c:axId val="462149504"/>
        <c:axId val="462151072"/>
      </c:barChart>
      <c:catAx>
        <c:axId val="462149504"/>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462151072"/>
        <c:crosses val="autoZero"/>
        <c:auto val="1"/>
        <c:lblAlgn val="ctr"/>
        <c:lblOffset val="30"/>
        <c:tickLblSkip val="1"/>
        <c:tickMarkSkip val="1"/>
        <c:noMultiLvlLbl val="0"/>
      </c:catAx>
      <c:valAx>
        <c:axId val="462151072"/>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462149504"/>
        <c:crosses val="max"/>
        <c:crossBetween val="between"/>
        <c:minorUnit val="0.2"/>
      </c:valAx>
      <c:spPr>
        <a:noFill/>
        <a:ln w="12700">
          <a:solidFill>
            <a:srgbClr val="808080"/>
          </a:solidFill>
          <a:prstDash val="solid"/>
        </a:ln>
      </c:spPr>
    </c:plotArea>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465" r="0.75000000000001465" t="1" header="0.51200000000000001" footer="0.51200000000000001"/>
    <c:pageSetup paperSize="9"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964336917562746E-2"/>
          <c:y val="6.3498376262289241E-2"/>
          <c:w val="0.23416179465139941"/>
          <c:h val="0.61761392094543455"/>
        </c:manualLayout>
      </c:layout>
      <c:barChart>
        <c:barDir val="bar"/>
        <c:grouping val="percentStacked"/>
        <c:varyColors val="0"/>
        <c:ser>
          <c:idx val="0"/>
          <c:order val="0"/>
          <c:tx>
            <c:strRef>
              <c:f>'8_学校質問より(1)'!$Q$9</c:f>
              <c:strCache>
                <c:ptCount val="1"/>
                <c:pt idx="0">
                  <c:v>1 </c:v>
                </c:pt>
              </c:strCache>
            </c:strRef>
          </c:tx>
          <c:spPr>
            <a:solidFill>
              <a:srgbClr val="9999FF"/>
            </a:solidFill>
            <a:ln w="12700">
              <a:solidFill>
                <a:srgbClr val="000000"/>
              </a:solidFill>
              <a:prstDash val="solid"/>
            </a:ln>
          </c:spPr>
          <c:invertIfNegative val="0"/>
          <c:cat>
            <c:strRef>
              <c:f>'8_学校質問より(1)'!$P$16:$P$18</c:f>
              <c:strCache>
                <c:ptCount val="3"/>
                <c:pt idx="0">
                  <c:v>学校</c:v>
                </c:pt>
                <c:pt idx="1">
                  <c:v>大阪市</c:v>
                </c:pt>
                <c:pt idx="2">
                  <c:v>全国</c:v>
                </c:pt>
              </c:strCache>
            </c:strRef>
          </c:cat>
          <c:val>
            <c:numRef>
              <c:f>'8_学校質問より(1)'!$Q$16:$Q$18</c:f>
              <c:numCache>
                <c:formatCode>0.0_ </c:formatCode>
                <c:ptCount val="3"/>
                <c:pt idx="0" formatCode="0_ ">
                  <c:v>0</c:v>
                </c:pt>
                <c:pt idx="1">
                  <c:v>0</c:v>
                </c:pt>
                <c:pt idx="2">
                  <c:v>0</c:v>
                </c:pt>
              </c:numCache>
            </c:numRef>
          </c:val>
          <c:extLst>
            <c:ext xmlns:c16="http://schemas.microsoft.com/office/drawing/2014/chart" uri="{C3380CC4-5D6E-409C-BE32-E72D297353CC}">
              <c16:uniqueId val="{00000000-E3F1-4308-835C-099563AF4E5C}"/>
            </c:ext>
          </c:extLst>
        </c:ser>
        <c:ser>
          <c:idx val="1"/>
          <c:order val="1"/>
          <c:tx>
            <c:strRef>
              <c:f>'8_学校質問より(1)'!$R$9</c:f>
              <c:strCache>
                <c:ptCount val="1"/>
                <c:pt idx="0">
                  <c:v>2 </c:v>
                </c:pt>
              </c:strCache>
            </c:strRef>
          </c:tx>
          <c:spPr>
            <a:solidFill>
              <a:srgbClr val="993366"/>
            </a:solidFill>
            <a:ln w="12700">
              <a:solidFill>
                <a:srgbClr val="000000"/>
              </a:solidFill>
              <a:prstDash val="solid"/>
            </a:ln>
          </c:spPr>
          <c:invertIfNegative val="0"/>
          <c:cat>
            <c:strRef>
              <c:f>'8_学校質問より(1)'!$P$16:$P$18</c:f>
              <c:strCache>
                <c:ptCount val="3"/>
                <c:pt idx="0">
                  <c:v>学校</c:v>
                </c:pt>
                <c:pt idx="1">
                  <c:v>大阪市</c:v>
                </c:pt>
                <c:pt idx="2">
                  <c:v>全国</c:v>
                </c:pt>
              </c:strCache>
            </c:strRef>
          </c:cat>
          <c:val>
            <c:numRef>
              <c:f>'8_学校質問より(1)'!$R$16:$R$18</c:f>
              <c:numCache>
                <c:formatCode>0.0_ </c:formatCode>
                <c:ptCount val="3"/>
                <c:pt idx="0" formatCode="0_ ">
                  <c:v>0</c:v>
                </c:pt>
                <c:pt idx="1">
                  <c:v>0</c:v>
                </c:pt>
                <c:pt idx="2">
                  <c:v>0</c:v>
                </c:pt>
              </c:numCache>
            </c:numRef>
          </c:val>
          <c:extLst>
            <c:ext xmlns:c16="http://schemas.microsoft.com/office/drawing/2014/chart" uri="{C3380CC4-5D6E-409C-BE32-E72D297353CC}">
              <c16:uniqueId val="{00000001-E3F1-4308-835C-099563AF4E5C}"/>
            </c:ext>
          </c:extLst>
        </c:ser>
        <c:ser>
          <c:idx val="2"/>
          <c:order val="2"/>
          <c:tx>
            <c:strRef>
              <c:f>'8_学校質問より(1)'!$S$9</c:f>
              <c:strCache>
                <c:ptCount val="1"/>
                <c:pt idx="0">
                  <c:v>3 </c:v>
                </c:pt>
              </c:strCache>
            </c:strRef>
          </c:tx>
          <c:spPr>
            <a:solidFill>
              <a:srgbClr val="FFFFCC"/>
            </a:solidFill>
            <a:ln w="12700">
              <a:solidFill>
                <a:srgbClr val="000000"/>
              </a:solidFill>
              <a:prstDash val="solid"/>
            </a:ln>
          </c:spPr>
          <c:invertIfNegative val="0"/>
          <c:cat>
            <c:strRef>
              <c:f>'8_学校質問より(1)'!$P$16:$P$18</c:f>
              <c:strCache>
                <c:ptCount val="3"/>
                <c:pt idx="0">
                  <c:v>学校</c:v>
                </c:pt>
                <c:pt idx="1">
                  <c:v>大阪市</c:v>
                </c:pt>
                <c:pt idx="2">
                  <c:v>全国</c:v>
                </c:pt>
              </c:strCache>
            </c:strRef>
          </c:cat>
          <c:val>
            <c:numRef>
              <c:f>'8_学校質問より(1)'!$S$16:$S$18</c:f>
              <c:numCache>
                <c:formatCode>0.0_ </c:formatCode>
                <c:ptCount val="3"/>
                <c:pt idx="0" formatCode="0_ ">
                  <c:v>0</c:v>
                </c:pt>
                <c:pt idx="1">
                  <c:v>0</c:v>
                </c:pt>
                <c:pt idx="2">
                  <c:v>0</c:v>
                </c:pt>
              </c:numCache>
            </c:numRef>
          </c:val>
          <c:extLst>
            <c:ext xmlns:c16="http://schemas.microsoft.com/office/drawing/2014/chart" uri="{C3380CC4-5D6E-409C-BE32-E72D297353CC}">
              <c16:uniqueId val="{00000002-E3F1-4308-835C-099563AF4E5C}"/>
            </c:ext>
          </c:extLst>
        </c:ser>
        <c:ser>
          <c:idx val="3"/>
          <c:order val="3"/>
          <c:tx>
            <c:strRef>
              <c:f>'8_学校質問より(1)'!$T$9</c:f>
              <c:strCache>
                <c:ptCount val="1"/>
                <c:pt idx="0">
                  <c:v>4 </c:v>
                </c:pt>
              </c:strCache>
            </c:strRef>
          </c:tx>
          <c:spPr>
            <a:solidFill>
              <a:srgbClr val="CCFFFF"/>
            </a:solidFill>
            <a:ln w="12700">
              <a:solidFill>
                <a:prstClr val="black"/>
              </a:solidFill>
            </a:ln>
          </c:spPr>
          <c:invertIfNegative val="0"/>
          <c:cat>
            <c:strRef>
              <c:f>'8_学校質問より(1)'!$P$16:$P$18</c:f>
              <c:strCache>
                <c:ptCount val="3"/>
                <c:pt idx="0">
                  <c:v>学校</c:v>
                </c:pt>
                <c:pt idx="1">
                  <c:v>大阪市</c:v>
                </c:pt>
                <c:pt idx="2">
                  <c:v>全国</c:v>
                </c:pt>
              </c:strCache>
            </c:strRef>
          </c:cat>
          <c:val>
            <c:numRef>
              <c:f>'8_学校質問より(1)'!$T$16:$T$18</c:f>
              <c:numCache>
                <c:formatCode>0.0_ </c:formatCode>
                <c:ptCount val="3"/>
                <c:pt idx="0" formatCode="0_ ">
                  <c:v>0</c:v>
                </c:pt>
                <c:pt idx="1">
                  <c:v>0</c:v>
                </c:pt>
                <c:pt idx="2">
                  <c:v>0</c:v>
                </c:pt>
              </c:numCache>
            </c:numRef>
          </c:val>
          <c:extLst>
            <c:ext xmlns:c16="http://schemas.microsoft.com/office/drawing/2014/chart" uri="{C3380CC4-5D6E-409C-BE32-E72D297353CC}">
              <c16:uniqueId val="{00000003-E3F1-4308-835C-099563AF4E5C}"/>
            </c:ext>
          </c:extLst>
        </c:ser>
        <c:ser>
          <c:idx val="4"/>
          <c:order val="4"/>
          <c:tx>
            <c:strRef>
              <c:f>'8_学校質問より(1)'!$U$9</c:f>
              <c:strCache>
                <c:ptCount val="1"/>
                <c:pt idx="0">
                  <c:v>5 </c:v>
                </c:pt>
              </c:strCache>
            </c:strRef>
          </c:tx>
          <c:spPr>
            <a:solidFill>
              <a:schemeClr val="bg1"/>
            </a:solidFill>
            <a:ln>
              <a:solidFill>
                <a:srgbClr val="000000"/>
              </a:solidFill>
            </a:ln>
          </c:spPr>
          <c:invertIfNegative val="0"/>
          <c:cat>
            <c:strRef>
              <c:f>'8_学校質問より(1)'!$P$16:$P$18</c:f>
              <c:strCache>
                <c:ptCount val="3"/>
                <c:pt idx="0">
                  <c:v>学校</c:v>
                </c:pt>
                <c:pt idx="1">
                  <c:v>大阪市</c:v>
                </c:pt>
                <c:pt idx="2">
                  <c:v>全国</c:v>
                </c:pt>
              </c:strCache>
            </c:strRef>
          </c:cat>
          <c:val>
            <c:numRef>
              <c:f>'8_学校質問より(1)'!$U$16:$U$18</c:f>
              <c:numCache>
                <c:formatCode>0.0_ </c:formatCode>
                <c:ptCount val="3"/>
                <c:pt idx="0" formatCode="0_ ">
                  <c:v>0</c:v>
                </c:pt>
                <c:pt idx="1">
                  <c:v>0</c:v>
                </c:pt>
                <c:pt idx="2">
                  <c:v>0</c:v>
                </c:pt>
              </c:numCache>
            </c:numRef>
          </c:val>
          <c:extLst>
            <c:ext xmlns:c16="http://schemas.microsoft.com/office/drawing/2014/chart" uri="{C3380CC4-5D6E-409C-BE32-E72D297353CC}">
              <c16:uniqueId val="{00000004-E3F1-4308-835C-099563AF4E5C}"/>
            </c:ext>
          </c:extLst>
        </c:ser>
        <c:ser>
          <c:idx val="5"/>
          <c:order val="5"/>
          <c:tx>
            <c:strRef>
              <c:f>'8_学校質問より(1)'!$V$9</c:f>
              <c:strCache>
                <c:ptCount val="1"/>
                <c:pt idx="0">
                  <c:v>6 </c:v>
                </c:pt>
              </c:strCache>
            </c:strRef>
          </c:tx>
          <c:spPr>
            <a:solidFill>
              <a:srgbClr val="00B050"/>
            </a:solidFill>
            <a:ln>
              <a:solidFill>
                <a:srgbClr val="000000"/>
              </a:solidFill>
            </a:ln>
          </c:spPr>
          <c:invertIfNegative val="0"/>
          <c:cat>
            <c:strRef>
              <c:f>'8_学校質問より(1)'!$P$16:$P$18</c:f>
              <c:strCache>
                <c:ptCount val="3"/>
                <c:pt idx="0">
                  <c:v>学校</c:v>
                </c:pt>
                <c:pt idx="1">
                  <c:v>大阪市</c:v>
                </c:pt>
                <c:pt idx="2">
                  <c:v>全国</c:v>
                </c:pt>
              </c:strCache>
            </c:strRef>
          </c:cat>
          <c:val>
            <c:numRef>
              <c:f>'8_学校質問より(1)'!$V$16:$V$18</c:f>
              <c:numCache>
                <c:formatCode>0.0_ </c:formatCode>
                <c:ptCount val="3"/>
                <c:pt idx="0" formatCode="0_ ">
                  <c:v>0</c:v>
                </c:pt>
                <c:pt idx="1">
                  <c:v>0</c:v>
                </c:pt>
                <c:pt idx="2">
                  <c:v>0</c:v>
                </c:pt>
              </c:numCache>
            </c:numRef>
          </c:val>
          <c:extLst>
            <c:ext xmlns:c16="http://schemas.microsoft.com/office/drawing/2014/chart" uri="{C3380CC4-5D6E-409C-BE32-E72D297353CC}">
              <c16:uniqueId val="{00000005-E3F1-4308-835C-099563AF4E5C}"/>
            </c:ext>
          </c:extLst>
        </c:ser>
        <c:ser>
          <c:idx val="6"/>
          <c:order val="6"/>
          <c:tx>
            <c:strRef>
              <c:f>'8_学校質問より(1)'!$W$9</c:f>
              <c:strCache>
                <c:ptCount val="1"/>
                <c:pt idx="0">
                  <c:v>7 </c:v>
                </c:pt>
              </c:strCache>
            </c:strRef>
          </c:tx>
          <c:spPr>
            <a:solidFill>
              <a:schemeClr val="accent6">
                <a:lumMod val="75000"/>
              </a:schemeClr>
            </a:solidFill>
            <a:ln>
              <a:solidFill>
                <a:srgbClr val="000000"/>
              </a:solidFill>
            </a:ln>
          </c:spPr>
          <c:invertIfNegative val="0"/>
          <c:cat>
            <c:strRef>
              <c:f>'8_学校質問より(1)'!$P$16:$P$18</c:f>
              <c:strCache>
                <c:ptCount val="3"/>
                <c:pt idx="0">
                  <c:v>学校</c:v>
                </c:pt>
                <c:pt idx="1">
                  <c:v>大阪市</c:v>
                </c:pt>
                <c:pt idx="2">
                  <c:v>全国</c:v>
                </c:pt>
              </c:strCache>
            </c:strRef>
          </c:cat>
          <c:val>
            <c:numRef>
              <c:f>'8_学校質問より(1)'!$W$16:$W$18</c:f>
              <c:numCache>
                <c:formatCode>0.0_ </c:formatCode>
                <c:ptCount val="3"/>
                <c:pt idx="0" formatCode="0_ ">
                  <c:v>0</c:v>
                </c:pt>
                <c:pt idx="1">
                  <c:v>0</c:v>
                </c:pt>
                <c:pt idx="2">
                  <c:v>0</c:v>
                </c:pt>
              </c:numCache>
            </c:numRef>
          </c:val>
          <c:extLst>
            <c:ext xmlns:c16="http://schemas.microsoft.com/office/drawing/2014/chart" uri="{C3380CC4-5D6E-409C-BE32-E72D297353CC}">
              <c16:uniqueId val="{00000006-E3F1-4308-835C-099563AF4E5C}"/>
            </c:ext>
          </c:extLst>
        </c:ser>
        <c:ser>
          <c:idx val="7"/>
          <c:order val="7"/>
          <c:tx>
            <c:strRef>
              <c:f>'8_学校質問より(1)'!$X$9</c:f>
              <c:strCache>
                <c:ptCount val="1"/>
                <c:pt idx="0">
                  <c:v>8 </c:v>
                </c:pt>
              </c:strCache>
            </c:strRef>
          </c:tx>
          <c:spPr>
            <a:solidFill>
              <a:srgbClr val="66FF99"/>
            </a:solidFill>
            <a:ln>
              <a:solidFill>
                <a:srgbClr val="000000"/>
              </a:solidFill>
            </a:ln>
          </c:spPr>
          <c:invertIfNegative val="0"/>
          <c:cat>
            <c:strRef>
              <c:f>'8_学校質問より(1)'!$P$16:$P$18</c:f>
              <c:strCache>
                <c:ptCount val="3"/>
                <c:pt idx="0">
                  <c:v>学校</c:v>
                </c:pt>
                <c:pt idx="1">
                  <c:v>大阪市</c:v>
                </c:pt>
                <c:pt idx="2">
                  <c:v>全国</c:v>
                </c:pt>
              </c:strCache>
            </c:strRef>
          </c:cat>
          <c:val>
            <c:numRef>
              <c:f>'8_学校質問より(1)'!$X$16:$X$18</c:f>
              <c:numCache>
                <c:formatCode>0.0_ </c:formatCode>
                <c:ptCount val="3"/>
                <c:pt idx="0" formatCode="0_ ">
                  <c:v>0</c:v>
                </c:pt>
                <c:pt idx="1">
                  <c:v>0</c:v>
                </c:pt>
                <c:pt idx="2">
                  <c:v>0</c:v>
                </c:pt>
              </c:numCache>
            </c:numRef>
          </c:val>
          <c:extLst>
            <c:ext xmlns:c16="http://schemas.microsoft.com/office/drawing/2014/chart" uri="{C3380CC4-5D6E-409C-BE32-E72D297353CC}">
              <c16:uniqueId val="{00000007-E3F1-4308-835C-099563AF4E5C}"/>
            </c:ext>
          </c:extLst>
        </c:ser>
        <c:ser>
          <c:idx val="8"/>
          <c:order val="8"/>
          <c:tx>
            <c:strRef>
              <c:f>'8_学校質問より(1)'!$Y$9</c:f>
              <c:strCache>
                <c:ptCount val="1"/>
                <c:pt idx="0">
                  <c:v>9 </c:v>
                </c:pt>
              </c:strCache>
              <c:extLst xmlns:c15="http://schemas.microsoft.com/office/drawing/2012/chart"/>
            </c:strRef>
          </c:tx>
          <c:spPr>
            <a:solidFill>
              <a:srgbClr val="FF9999"/>
            </a:solidFill>
            <a:ln>
              <a:solidFill>
                <a:srgbClr val="000000"/>
              </a:solidFill>
            </a:ln>
          </c:spPr>
          <c:invertIfNegative val="0"/>
          <c:cat>
            <c:strRef>
              <c:f>'8_学校質問より(1)'!$P$16:$P$18</c:f>
              <c:strCache>
                <c:ptCount val="3"/>
                <c:pt idx="0">
                  <c:v>学校</c:v>
                </c:pt>
                <c:pt idx="1">
                  <c:v>大阪市</c:v>
                </c:pt>
                <c:pt idx="2">
                  <c:v>全国</c:v>
                </c:pt>
              </c:strCache>
              <c:extLst xmlns:c15="http://schemas.microsoft.com/office/drawing/2012/chart"/>
            </c:strRef>
          </c:cat>
          <c:val>
            <c:numRef>
              <c:f>'8_学校質問より(1)'!$Y$16:$Y$18</c:f>
              <c:numCache>
                <c:formatCode>0.0_ </c:formatCode>
                <c:ptCount val="3"/>
                <c:pt idx="0" formatCode="0_ ">
                  <c:v>0</c:v>
                </c:pt>
                <c:pt idx="1">
                  <c:v>0</c:v>
                </c:pt>
                <c:pt idx="2">
                  <c:v>0</c:v>
                </c:pt>
              </c:numCache>
              <c:extLst xmlns:c15="http://schemas.microsoft.com/office/drawing/2012/chart"/>
            </c:numRef>
          </c:val>
          <c:extLst xmlns:c15="http://schemas.microsoft.com/office/drawing/2012/chart">
            <c:ext xmlns:c16="http://schemas.microsoft.com/office/drawing/2014/chart" uri="{C3380CC4-5D6E-409C-BE32-E72D297353CC}">
              <c16:uniqueId val="{00000008-E3F1-4308-835C-099563AF4E5C}"/>
            </c:ext>
          </c:extLst>
        </c:ser>
        <c:ser>
          <c:idx val="9"/>
          <c:order val="9"/>
          <c:tx>
            <c:strRef>
              <c:f>'8_学校質問より(1)'!$Z$9</c:f>
              <c:strCache>
                <c:ptCount val="1"/>
                <c:pt idx="0">
                  <c:v>10</c:v>
                </c:pt>
              </c:strCache>
              <c:extLst xmlns:c15="http://schemas.microsoft.com/office/drawing/2012/chart"/>
            </c:strRef>
          </c:tx>
          <c:spPr>
            <a:solidFill>
              <a:srgbClr val="FFC000"/>
            </a:solidFill>
            <a:ln>
              <a:solidFill>
                <a:prstClr val="black"/>
              </a:solidFill>
            </a:ln>
          </c:spPr>
          <c:invertIfNegative val="0"/>
          <c:cat>
            <c:strRef>
              <c:f>'8_学校質問より(1)'!$P$16:$P$18</c:f>
              <c:strCache>
                <c:ptCount val="3"/>
                <c:pt idx="0">
                  <c:v>学校</c:v>
                </c:pt>
                <c:pt idx="1">
                  <c:v>大阪市</c:v>
                </c:pt>
                <c:pt idx="2">
                  <c:v>全国</c:v>
                </c:pt>
              </c:strCache>
              <c:extLst xmlns:c15="http://schemas.microsoft.com/office/drawing/2012/chart"/>
            </c:strRef>
          </c:cat>
          <c:val>
            <c:numRef>
              <c:f>'8_学校質問より(1)'!$Z$16:$Z$18</c:f>
              <c:numCache>
                <c:formatCode>0.0_ </c:formatCode>
                <c:ptCount val="3"/>
                <c:pt idx="0">
                  <c:v>0</c:v>
                </c:pt>
                <c:pt idx="1">
                  <c:v>0</c:v>
                </c:pt>
                <c:pt idx="2">
                  <c:v>0</c:v>
                </c:pt>
              </c:numCache>
              <c:extLst xmlns:c15="http://schemas.microsoft.com/office/drawing/2012/chart"/>
            </c:numRef>
          </c:val>
          <c:extLst xmlns:c15="http://schemas.microsoft.com/office/drawing/2012/chart">
            <c:ext xmlns:c16="http://schemas.microsoft.com/office/drawing/2014/chart" uri="{C3380CC4-5D6E-409C-BE32-E72D297353CC}">
              <c16:uniqueId val="{00000009-E3F1-4308-835C-099563AF4E5C}"/>
            </c:ext>
          </c:extLst>
        </c:ser>
        <c:dLbls>
          <c:showLegendKey val="0"/>
          <c:showVal val="0"/>
          <c:showCatName val="0"/>
          <c:showSerName val="0"/>
          <c:showPercent val="0"/>
          <c:showBubbleSize val="0"/>
        </c:dLbls>
        <c:gapWidth val="100"/>
        <c:overlap val="100"/>
        <c:serLines>
          <c:spPr>
            <a:ln w="3175">
              <a:solidFill>
                <a:srgbClr val="000000"/>
              </a:solidFill>
              <a:prstDash val="solid"/>
            </a:ln>
          </c:spPr>
        </c:serLines>
        <c:axId val="460994856"/>
        <c:axId val="460988584"/>
        <c:extLst/>
      </c:barChart>
      <c:catAx>
        <c:axId val="460994856"/>
        <c:scaling>
          <c:orientation val="maxMin"/>
        </c:scaling>
        <c:delete val="1"/>
        <c:axPos val="l"/>
        <c:numFmt formatCode="General" sourceLinked="1"/>
        <c:majorTickMark val="in"/>
        <c:minorTickMark val="none"/>
        <c:tickLblPos val="none"/>
        <c:crossAx val="460988584"/>
        <c:crosses val="autoZero"/>
        <c:auto val="1"/>
        <c:lblAlgn val="ctr"/>
        <c:lblOffset val="30"/>
        <c:tickLblSkip val="1"/>
        <c:tickMarkSkip val="1"/>
        <c:noMultiLvlLbl val="0"/>
      </c:catAx>
      <c:valAx>
        <c:axId val="460988584"/>
        <c:scaling>
          <c:orientation val="minMax"/>
        </c:scaling>
        <c:delete val="1"/>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one"/>
        <c:crossAx val="460994856"/>
        <c:crosses val="max"/>
        <c:crossBetween val="between"/>
        <c:minorUnit val="0.2"/>
      </c:valAx>
      <c:spPr>
        <a:noFill/>
        <a:ln w="12700">
          <a:solidFill>
            <a:srgbClr val="808080"/>
          </a:solidFill>
          <a:prstDash val="solid"/>
        </a:ln>
      </c:spPr>
    </c:plotArea>
    <c:legend>
      <c:legendPos val="r"/>
      <c:layout>
        <c:manualLayout>
          <c:xMode val="edge"/>
          <c:yMode val="edge"/>
          <c:x val="0.36052388586432887"/>
          <c:y val="0.13255215979358487"/>
          <c:w val="0.58970137292045521"/>
          <c:h val="0.66467454068241483"/>
        </c:manualLayout>
      </c:layout>
      <c:overlay val="0"/>
      <c:spPr>
        <a:noFill/>
        <a:ln w="3175">
          <a:solidFill>
            <a:srgbClr val="000000"/>
          </a:solidFill>
          <a:prstDash val="solid"/>
        </a:ln>
      </c:spPr>
      <c:txPr>
        <a:bodyPr/>
        <a:lstStyle/>
        <a:p>
          <a:pPr>
            <a:defRPr sz="1200" b="1">
              <a:latin typeface="ＭＳ Ｐゴシック" pitchFamily="50" charset="-128"/>
              <a:ea typeface="ＭＳ Ｐゴシック" pitchFamily="50" charset="-128"/>
            </a:defRPr>
          </a:pPr>
          <a:endParaRPr lang="ja-JP"/>
        </a:p>
      </c:txPr>
    </c:legend>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465" r="0.75000000000001465" t="1" header="0.51200000000000001" footer="0.51200000000000001"/>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4184387414259"/>
          <c:y val="0.10869642136847692"/>
          <c:w val="0.8255928374731466"/>
          <c:h val="0.67455217732820005"/>
        </c:manualLayout>
      </c:layout>
      <c:barChart>
        <c:barDir val="bar"/>
        <c:grouping val="percentStacked"/>
        <c:varyColors val="0"/>
        <c:ser>
          <c:idx val="0"/>
          <c:order val="0"/>
          <c:tx>
            <c:strRef>
              <c:f>'8_学校質問より(1)'!$Q$9</c:f>
              <c:strCache>
                <c:ptCount val="1"/>
                <c:pt idx="0">
                  <c:v>1 </c:v>
                </c:pt>
              </c:strCache>
            </c:strRef>
          </c:tx>
          <c:spPr>
            <a:solidFill>
              <a:srgbClr val="9999FF"/>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'8_学校質問より(1)'!$P$27:$P$28</c:f>
              <c:strCache>
                <c:ptCount val="2"/>
                <c:pt idx="0">
                  <c:v>大阪市</c:v>
                </c:pt>
                <c:pt idx="1">
                  <c:v>全国</c:v>
                </c:pt>
              </c:strCache>
            </c:strRef>
          </c:cat>
          <c:val>
            <c:numRef>
              <c:f>'8_学校質問より(1)'!$Q$27:$Q$28</c:f>
              <c:numCache>
                <c:formatCode>0.0_ </c:formatCode>
                <c:ptCount val="2"/>
                <c:pt idx="0">
                  <c:v>0</c:v>
                </c:pt>
                <c:pt idx="1">
                  <c:v>0</c:v>
                </c:pt>
              </c:numCache>
            </c:numRef>
          </c:val>
          <c:extLst>
            <c:ext xmlns:c16="http://schemas.microsoft.com/office/drawing/2014/chart" uri="{C3380CC4-5D6E-409C-BE32-E72D297353CC}">
              <c16:uniqueId val="{00000000-6002-49FA-84DA-FE3FA0C25BFE}"/>
            </c:ext>
          </c:extLst>
        </c:ser>
        <c:ser>
          <c:idx val="1"/>
          <c:order val="1"/>
          <c:tx>
            <c:strRef>
              <c:f>'8_学校質問より(1)'!$R$9</c:f>
              <c:strCache>
                <c:ptCount val="1"/>
                <c:pt idx="0">
                  <c:v>2 </c:v>
                </c:pt>
              </c:strCache>
            </c:strRef>
          </c:tx>
          <c:spPr>
            <a:solidFill>
              <a:srgbClr val="993366"/>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'8_学校質問より(1)'!$P$27:$P$28</c:f>
              <c:strCache>
                <c:ptCount val="2"/>
                <c:pt idx="0">
                  <c:v>大阪市</c:v>
                </c:pt>
                <c:pt idx="1">
                  <c:v>全国</c:v>
                </c:pt>
              </c:strCache>
            </c:strRef>
          </c:cat>
          <c:val>
            <c:numRef>
              <c:f>'8_学校質問より(1)'!$R$27:$R$28</c:f>
              <c:numCache>
                <c:formatCode>0.0_ </c:formatCode>
                <c:ptCount val="2"/>
                <c:pt idx="0">
                  <c:v>0</c:v>
                </c:pt>
                <c:pt idx="1">
                  <c:v>0</c:v>
                </c:pt>
              </c:numCache>
            </c:numRef>
          </c:val>
          <c:extLst>
            <c:ext xmlns:c16="http://schemas.microsoft.com/office/drawing/2014/chart" uri="{C3380CC4-5D6E-409C-BE32-E72D297353CC}">
              <c16:uniqueId val="{00000001-6002-49FA-84DA-FE3FA0C25BFE}"/>
            </c:ext>
          </c:extLst>
        </c:ser>
        <c:ser>
          <c:idx val="2"/>
          <c:order val="2"/>
          <c:tx>
            <c:strRef>
              <c:f>'8_学校質問より(1)'!$S$9</c:f>
              <c:strCache>
                <c:ptCount val="1"/>
                <c:pt idx="0">
                  <c:v>3 </c:v>
                </c:pt>
              </c:strCache>
            </c:strRef>
          </c:tx>
          <c:spPr>
            <a:solidFill>
              <a:srgbClr val="FFFFCC"/>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'8_学校質問より(1)'!$P$27:$P$28</c:f>
              <c:strCache>
                <c:ptCount val="2"/>
                <c:pt idx="0">
                  <c:v>大阪市</c:v>
                </c:pt>
                <c:pt idx="1">
                  <c:v>全国</c:v>
                </c:pt>
              </c:strCache>
            </c:strRef>
          </c:cat>
          <c:val>
            <c:numRef>
              <c:f>'8_学校質問より(1)'!$S$27:$S$28</c:f>
              <c:numCache>
                <c:formatCode>0.0_ </c:formatCode>
                <c:ptCount val="2"/>
                <c:pt idx="0">
                  <c:v>0</c:v>
                </c:pt>
                <c:pt idx="1">
                  <c:v>0</c:v>
                </c:pt>
              </c:numCache>
            </c:numRef>
          </c:val>
          <c:extLst>
            <c:ext xmlns:c16="http://schemas.microsoft.com/office/drawing/2014/chart" uri="{C3380CC4-5D6E-409C-BE32-E72D297353CC}">
              <c16:uniqueId val="{00000002-6002-49FA-84DA-FE3FA0C25BFE}"/>
            </c:ext>
          </c:extLst>
        </c:ser>
        <c:ser>
          <c:idx val="3"/>
          <c:order val="3"/>
          <c:tx>
            <c:strRef>
              <c:f>'8_学校質問より(1)'!$T$9</c:f>
              <c:strCache>
                <c:ptCount val="1"/>
                <c:pt idx="0">
                  <c:v>4 </c:v>
                </c:pt>
              </c:strCache>
            </c:strRef>
          </c:tx>
          <c:spPr>
            <a:solidFill>
              <a:srgbClr val="CCFFFF"/>
            </a:solidFill>
            <a:ln w="12700">
              <a:solidFill>
                <a:prstClr val="black"/>
              </a:solidFill>
            </a:ln>
          </c:spPr>
          <c:invertIfNegative val="0"/>
          <c:dLbls>
            <c:dLbl>
              <c:idx val="1"/>
              <c:layout>
                <c:manualLayout>
                  <c:x val="-1.1631953192927999E-2"/>
                  <c:y val="-1.418155947701987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002-49FA-84DA-FE3FA0C25BFE}"/>
                </c:ext>
              </c:extLst>
            </c:dLbl>
            <c:numFmt formatCode="0.0;;" sourceLinked="0"/>
            <c:spPr>
              <a:noFill/>
              <a:ln>
                <a:noFill/>
              </a:ln>
              <a:effectLst/>
            </c:spPr>
            <c:txPr>
              <a:bodyPr/>
              <a:lstStyle/>
              <a:p>
                <a:pPr>
                  <a:defRPr sz="800" b="1">
                    <a:latin typeface="+mn-ea"/>
                    <a:ea typeface="+mn-ea"/>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'8_学校質問より(1)'!$P$27:$P$28</c:f>
              <c:strCache>
                <c:ptCount val="2"/>
                <c:pt idx="0">
                  <c:v>大阪市</c:v>
                </c:pt>
                <c:pt idx="1">
                  <c:v>全国</c:v>
                </c:pt>
              </c:strCache>
            </c:strRef>
          </c:cat>
          <c:val>
            <c:numRef>
              <c:f>'8_学校質問より(1)'!$T$27:$T$28</c:f>
              <c:numCache>
                <c:formatCode>0.0_ </c:formatCode>
                <c:ptCount val="2"/>
                <c:pt idx="0">
                  <c:v>0</c:v>
                </c:pt>
                <c:pt idx="1">
                  <c:v>0</c:v>
                </c:pt>
              </c:numCache>
            </c:numRef>
          </c:val>
          <c:extLst>
            <c:ext xmlns:c16="http://schemas.microsoft.com/office/drawing/2014/chart" uri="{C3380CC4-5D6E-409C-BE32-E72D297353CC}">
              <c16:uniqueId val="{00000004-6002-49FA-84DA-FE3FA0C25BFE}"/>
            </c:ext>
          </c:extLst>
        </c:ser>
        <c:ser>
          <c:idx val="4"/>
          <c:order val="4"/>
          <c:tx>
            <c:strRef>
              <c:f>'8_学校質問より(1)'!$U$9</c:f>
              <c:strCache>
                <c:ptCount val="1"/>
                <c:pt idx="0">
                  <c:v>5 </c:v>
                </c:pt>
              </c:strCache>
            </c:strRef>
          </c:tx>
          <c:spPr>
            <a:solidFill>
              <a:prstClr val="white"/>
            </a:solidFill>
            <a:ln>
              <a:solidFill>
                <a:srgbClr val="000000"/>
              </a:solidFill>
            </a:ln>
          </c:spPr>
          <c:invertIfNegative val="0"/>
          <c:dLbls>
            <c:dLbl>
              <c:idx val="1"/>
              <c:layout>
                <c:manualLayout>
                  <c:x val="1.8566157775967766E-2"/>
                  <c:y val="-1.42681009320626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002-49FA-84DA-FE3FA0C25BFE}"/>
                </c:ext>
              </c:extLst>
            </c:dLbl>
            <c:dLbl>
              <c:idx val="2"/>
              <c:layout>
                <c:manualLayout>
                  <c:x val="2.2759856630824452E-3"/>
                  <c:y val="-1.12985453089551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002-49FA-84DA-FE3FA0C25BFE}"/>
                </c:ext>
              </c:extLst>
            </c:dLbl>
            <c:numFmt formatCode="0.0;;" sourceLinked="0"/>
            <c:spPr>
              <a:noFill/>
              <a:ln>
                <a:noFill/>
              </a:ln>
              <a:effectLst/>
            </c:spPr>
            <c:txPr>
              <a:bodyPr/>
              <a:lstStyle/>
              <a:p>
                <a:pPr>
                  <a:defRPr sz="8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'8_学校質問より(1)'!$P$27:$P$28</c:f>
              <c:strCache>
                <c:ptCount val="2"/>
                <c:pt idx="0">
                  <c:v>大阪市</c:v>
                </c:pt>
                <c:pt idx="1">
                  <c:v>全国</c:v>
                </c:pt>
              </c:strCache>
            </c:strRef>
          </c:cat>
          <c:val>
            <c:numRef>
              <c:f>'8_学校質問より(1)'!$U$27:$U$28</c:f>
              <c:numCache>
                <c:formatCode>0.0_ </c:formatCode>
                <c:ptCount val="2"/>
                <c:pt idx="0">
                  <c:v>0</c:v>
                </c:pt>
                <c:pt idx="1">
                  <c:v>0</c:v>
                </c:pt>
              </c:numCache>
            </c:numRef>
          </c:val>
          <c:extLst>
            <c:ext xmlns:c16="http://schemas.microsoft.com/office/drawing/2014/chart" uri="{C3380CC4-5D6E-409C-BE32-E72D297353CC}">
              <c16:uniqueId val="{00000007-6002-49FA-84DA-FE3FA0C25BFE}"/>
            </c:ext>
          </c:extLst>
        </c:ser>
        <c:ser>
          <c:idx val="5"/>
          <c:order val="5"/>
          <c:tx>
            <c:strRef>
              <c:f>'8_学校質問より(1)'!$V$9</c:f>
              <c:strCache>
                <c:ptCount val="1"/>
                <c:pt idx="0">
                  <c:v>6 </c:v>
                </c:pt>
              </c:strCache>
            </c:strRef>
          </c:tx>
          <c:spPr>
            <a:solidFill>
              <a:srgbClr val="00B050"/>
            </a:solidFill>
            <a:ln>
              <a:solidFill>
                <a:srgbClr val="000000"/>
              </a:solidFill>
            </a:ln>
          </c:spPr>
          <c:invertIfNegative val="0"/>
          <c:dLbls>
            <c:numFmt formatCode="0.0;;" sourceLinked="0"/>
            <c:spPr>
              <a:noFill/>
              <a:ln>
                <a:noFill/>
              </a:ln>
              <a:effectLst/>
            </c:spPr>
            <c:txPr>
              <a:bodyPr/>
              <a:lstStyle/>
              <a:p>
                <a:pPr>
                  <a:defRPr sz="8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'8_学校質問より(1)'!$P$27:$P$28</c:f>
              <c:strCache>
                <c:ptCount val="2"/>
                <c:pt idx="0">
                  <c:v>大阪市</c:v>
                </c:pt>
                <c:pt idx="1">
                  <c:v>全国</c:v>
                </c:pt>
              </c:strCache>
            </c:strRef>
          </c:cat>
          <c:val>
            <c:numRef>
              <c:f>'8_学校質問より(1)'!$V$27:$V$28</c:f>
              <c:numCache>
                <c:formatCode>0.0_ </c:formatCode>
                <c:ptCount val="2"/>
                <c:pt idx="0">
                  <c:v>0</c:v>
                </c:pt>
                <c:pt idx="1">
                  <c:v>0</c:v>
                </c:pt>
              </c:numCache>
            </c:numRef>
          </c:val>
          <c:extLst>
            <c:ext xmlns:c16="http://schemas.microsoft.com/office/drawing/2014/chart" uri="{C3380CC4-5D6E-409C-BE32-E72D297353CC}">
              <c16:uniqueId val="{00000008-6002-49FA-84DA-FE3FA0C25BFE}"/>
            </c:ext>
          </c:extLst>
        </c:ser>
        <c:ser>
          <c:idx val="6"/>
          <c:order val="6"/>
          <c:tx>
            <c:strRef>
              <c:f>'8_学校質問より(1)'!$W$9</c:f>
              <c:strCache>
                <c:ptCount val="1"/>
                <c:pt idx="0">
                  <c:v>7 </c:v>
                </c:pt>
              </c:strCache>
            </c:strRef>
          </c:tx>
          <c:spPr>
            <a:solidFill>
              <a:schemeClr val="accent6">
                <a:lumMod val="75000"/>
              </a:schemeClr>
            </a:solidFill>
            <a:ln>
              <a:solidFill>
                <a:srgbClr val="000000"/>
              </a:solidFill>
            </a:ln>
          </c:spPr>
          <c:invertIfNegative val="0"/>
          <c:dLbls>
            <c:numFmt formatCode="0.0;;" sourceLinked="0"/>
            <c:spPr>
              <a:noFill/>
              <a:ln>
                <a:noFill/>
              </a:ln>
              <a:effectLst/>
            </c:spPr>
            <c:txPr>
              <a:bodyPr/>
              <a:lstStyle/>
              <a:p>
                <a:pPr>
                  <a:defRPr sz="8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'8_学校質問より(1)'!$P$27:$P$28</c:f>
              <c:strCache>
                <c:ptCount val="2"/>
                <c:pt idx="0">
                  <c:v>大阪市</c:v>
                </c:pt>
                <c:pt idx="1">
                  <c:v>全国</c:v>
                </c:pt>
              </c:strCache>
            </c:strRef>
          </c:cat>
          <c:val>
            <c:numRef>
              <c:f>'8_学校質問より(1)'!$W$27:$W$28</c:f>
              <c:numCache>
                <c:formatCode>0.0_ </c:formatCode>
                <c:ptCount val="2"/>
                <c:pt idx="0">
                  <c:v>0</c:v>
                </c:pt>
                <c:pt idx="1">
                  <c:v>0</c:v>
                </c:pt>
              </c:numCache>
            </c:numRef>
          </c:val>
          <c:extLst>
            <c:ext xmlns:c16="http://schemas.microsoft.com/office/drawing/2014/chart" uri="{C3380CC4-5D6E-409C-BE32-E72D297353CC}">
              <c16:uniqueId val="{00000009-6002-49FA-84DA-FE3FA0C25BFE}"/>
            </c:ext>
          </c:extLst>
        </c:ser>
        <c:ser>
          <c:idx val="7"/>
          <c:order val="7"/>
          <c:tx>
            <c:strRef>
              <c:f>'8_学校質問より(1)'!$X$9</c:f>
              <c:strCache>
                <c:ptCount val="1"/>
                <c:pt idx="0">
                  <c:v>8 </c:v>
                </c:pt>
              </c:strCache>
            </c:strRef>
          </c:tx>
          <c:spPr>
            <a:solidFill>
              <a:srgbClr val="66FF99"/>
            </a:solidFill>
            <a:ln>
              <a:solidFill>
                <a:srgbClr val="000000"/>
              </a:solidFill>
            </a:ln>
          </c:spPr>
          <c:invertIfNegative val="0"/>
          <c:dLbls>
            <c:numFmt formatCode="0.0;;" sourceLinked="0"/>
            <c:spPr>
              <a:noFill/>
              <a:ln>
                <a:noFill/>
              </a:ln>
              <a:effectLst/>
            </c:spPr>
            <c:txPr>
              <a:bodyPr/>
              <a:lstStyle/>
              <a:p>
                <a:pPr>
                  <a:defRPr sz="9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'8_学校質問より(1)'!$P$27:$P$28</c:f>
              <c:strCache>
                <c:ptCount val="2"/>
                <c:pt idx="0">
                  <c:v>大阪市</c:v>
                </c:pt>
                <c:pt idx="1">
                  <c:v>全国</c:v>
                </c:pt>
              </c:strCache>
            </c:strRef>
          </c:cat>
          <c:val>
            <c:numRef>
              <c:f>'8_学校質問より(1)'!$X$27:$X$28</c:f>
              <c:numCache>
                <c:formatCode>0.0_ </c:formatCode>
                <c:ptCount val="2"/>
                <c:pt idx="0">
                  <c:v>0</c:v>
                </c:pt>
                <c:pt idx="1">
                  <c:v>0</c:v>
                </c:pt>
              </c:numCache>
            </c:numRef>
          </c:val>
          <c:extLst>
            <c:ext xmlns:c16="http://schemas.microsoft.com/office/drawing/2014/chart" uri="{C3380CC4-5D6E-409C-BE32-E72D297353CC}">
              <c16:uniqueId val="{0000000A-6002-49FA-84DA-FE3FA0C25BFE}"/>
            </c:ext>
          </c:extLst>
        </c:ser>
        <c:ser>
          <c:idx val="8"/>
          <c:order val="8"/>
          <c:tx>
            <c:strRef>
              <c:f>'8_学校質問より(1)'!$Y$9</c:f>
              <c:strCache>
                <c:ptCount val="1"/>
                <c:pt idx="0">
                  <c:v>9 </c:v>
                </c:pt>
              </c:strCache>
            </c:strRef>
          </c:tx>
          <c:spPr>
            <a:solidFill>
              <a:srgbClr val="FF9999"/>
            </a:solidFill>
            <a:ln>
              <a:solidFill>
                <a:srgbClr val="000000"/>
              </a:solidFill>
            </a:ln>
          </c:spPr>
          <c:invertIfNegative val="0"/>
          <c:dLbls>
            <c:numFmt formatCode="0.0;;" sourceLinked="0"/>
            <c:spPr>
              <a:noFill/>
              <a:ln>
                <a:noFill/>
              </a:ln>
              <a:effectLst/>
            </c:spPr>
            <c:txPr>
              <a:bodyPr/>
              <a:lstStyle/>
              <a:p>
                <a:pPr>
                  <a:defRPr sz="9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'8_学校質問より(1)'!$P$27:$P$28</c:f>
              <c:strCache>
                <c:ptCount val="2"/>
                <c:pt idx="0">
                  <c:v>大阪市</c:v>
                </c:pt>
                <c:pt idx="1">
                  <c:v>全国</c:v>
                </c:pt>
              </c:strCache>
            </c:strRef>
          </c:cat>
          <c:val>
            <c:numRef>
              <c:f>'8_学校質問より(1)'!$Y$27:$Y$28</c:f>
              <c:numCache>
                <c:formatCode>0.0_ </c:formatCode>
                <c:ptCount val="2"/>
                <c:pt idx="0">
                  <c:v>0</c:v>
                </c:pt>
                <c:pt idx="1">
                  <c:v>0</c:v>
                </c:pt>
              </c:numCache>
            </c:numRef>
          </c:val>
          <c:extLst>
            <c:ext xmlns:c16="http://schemas.microsoft.com/office/drawing/2014/chart" uri="{C3380CC4-5D6E-409C-BE32-E72D297353CC}">
              <c16:uniqueId val="{0000000B-6002-49FA-84DA-FE3FA0C25BFE}"/>
            </c:ext>
          </c:extLst>
        </c:ser>
        <c:ser>
          <c:idx val="9"/>
          <c:order val="9"/>
          <c:tx>
            <c:strRef>
              <c:f>'8_学校質問より(1)'!$Z$9</c:f>
              <c:strCache>
                <c:ptCount val="1"/>
                <c:pt idx="0">
                  <c:v>10</c:v>
                </c:pt>
              </c:strCache>
            </c:strRef>
          </c:tx>
          <c:spPr>
            <a:solidFill>
              <a:srgbClr val="FFC000"/>
            </a:solidFill>
            <a:ln>
              <a:solidFill>
                <a:prstClr val="black"/>
              </a:solidFill>
            </a:ln>
          </c:spPr>
          <c:invertIfNegative val="0"/>
          <c:dLbls>
            <c:numFmt formatCode="0.0;;" sourceLinked="0"/>
            <c:spPr>
              <a:noFill/>
              <a:ln>
                <a:noFill/>
              </a:ln>
              <a:effectLst/>
            </c:spPr>
            <c:txPr>
              <a:bodyPr/>
              <a:lstStyle/>
              <a:p>
                <a:pPr>
                  <a:defRPr sz="8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'8_学校質問より(1)'!$P$27:$P$28</c:f>
              <c:strCache>
                <c:ptCount val="2"/>
                <c:pt idx="0">
                  <c:v>大阪市</c:v>
                </c:pt>
                <c:pt idx="1">
                  <c:v>全国</c:v>
                </c:pt>
              </c:strCache>
            </c:strRef>
          </c:cat>
          <c:val>
            <c:numRef>
              <c:f>'8_学校質問より(1)'!$Z$27:$Z$28</c:f>
              <c:numCache>
                <c:formatCode>0.0_ </c:formatCode>
                <c:ptCount val="2"/>
                <c:pt idx="0">
                  <c:v>0</c:v>
                </c:pt>
                <c:pt idx="1">
                  <c:v>0</c:v>
                </c:pt>
              </c:numCache>
            </c:numRef>
          </c:val>
          <c:extLst>
            <c:ext xmlns:c16="http://schemas.microsoft.com/office/drawing/2014/chart" uri="{C3380CC4-5D6E-409C-BE32-E72D297353CC}">
              <c16:uniqueId val="{0000000C-6002-49FA-84DA-FE3FA0C25BFE}"/>
            </c:ext>
          </c:extLst>
        </c:ser>
        <c:dLbls>
          <c:showLegendKey val="0"/>
          <c:showVal val="0"/>
          <c:showCatName val="0"/>
          <c:showSerName val="0"/>
          <c:showPercent val="0"/>
          <c:showBubbleSize val="0"/>
        </c:dLbls>
        <c:gapWidth val="100"/>
        <c:overlap val="100"/>
        <c:serLines>
          <c:spPr>
            <a:ln w="3175">
              <a:solidFill>
                <a:srgbClr val="000000"/>
              </a:solidFill>
              <a:prstDash val="solid"/>
            </a:ln>
          </c:spPr>
        </c:serLines>
        <c:axId val="460990152"/>
        <c:axId val="460991720"/>
      </c:barChart>
      <c:catAx>
        <c:axId val="460990152"/>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460991720"/>
        <c:crosses val="autoZero"/>
        <c:auto val="1"/>
        <c:lblAlgn val="ctr"/>
        <c:lblOffset val="30"/>
        <c:tickLblSkip val="1"/>
        <c:tickMarkSkip val="1"/>
        <c:noMultiLvlLbl val="0"/>
      </c:catAx>
      <c:valAx>
        <c:axId val="460991720"/>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460990152"/>
        <c:crosses val="max"/>
        <c:crossBetween val="between"/>
        <c:minorUnit val="0.2"/>
      </c:valAx>
      <c:spPr>
        <a:noFill/>
        <a:ln w="12700">
          <a:solidFill>
            <a:srgbClr val="808080"/>
          </a:solidFill>
          <a:prstDash val="solid"/>
        </a:ln>
      </c:spPr>
    </c:plotArea>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465" r="0.75000000000001465" t="1" header="0.51200000000000001" footer="0.51200000000000001"/>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4184387414259"/>
          <c:y val="0.10869642136847697"/>
          <c:w val="0.82559283747314682"/>
          <c:h val="0.67455217732820005"/>
        </c:manualLayout>
      </c:layout>
      <c:barChart>
        <c:barDir val="bar"/>
        <c:grouping val="percentStacked"/>
        <c:varyColors val="0"/>
        <c:ser>
          <c:idx val="0"/>
          <c:order val="0"/>
          <c:tx>
            <c:strRef>
              <c:f>'8_学校質問より(1)'!$Q$9</c:f>
              <c:strCache>
                <c:ptCount val="1"/>
                <c:pt idx="0">
                  <c:v>1 </c:v>
                </c:pt>
              </c:strCache>
            </c:strRef>
          </c:tx>
          <c:spPr>
            <a:solidFill>
              <a:srgbClr val="9999FF"/>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'8_学校質問より(1)'!$P$37:$P$38</c:f>
              <c:strCache>
                <c:ptCount val="2"/>
                <c:pt idx="0">
                  <c:v>大阪市</c:v>
                </c:pt>
                <c:pt idx="1">
                  <c:v>全国</c:v>
                </c:pt>
              </c:strCache>
            </c:strRef>
          </c:cat>
          <c:val>
            <c:numRef>
              <c:f>'8_学校質問より(1)'!$Q$37:$Q$38</c:f>
              <c:numCache>
                <c:formatCode>0.0_ </c:formatCode>
                <c:ptCount val="2"/>
                <c:pt idx="0">
                  <c:v>0</c:v>
                </c:pt>
                <c:pt idx="1">
                  <c:v>0</c:v>
                </c:pt>
              </c:numCache>
            </c:numRef>
          </c:val>
          <c:extLst>
            <c:ext xmlns:c16="http://schemas.microsoft.com/office/drawing/2014/chart" uri="{C3380CC4-5D6E-409C-BE32-E72D297353CC}">
              <c16:uniqueId val="{00000000-E002-419C-8D7E-EB17AE65F225}"/>
            </c:ext>
          </c:extLst>
        </c:ser>
        <c:ser>
          <c:idx val="1"/>
          <c:order val="1"/>
          <c:tx>
            <c:strRef>
              <c:f>'8_学校質問より(1)'!$R$9</c:f>
              <c:strCache>
                <c:ptCount val="1"/>
                <c:pt idx="0">
                  <c:v>2 </c:v>
                </c:pt>
              </c:strCache>
            </c:strRef>
          </c:tx>
          <c:spPr>
            <a:solidFill>
              <a:srgbClr val="993366"/>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'8_学校質問より(1)'!$P$37:$P$38</c:f>
              <c:strCache>
                <c:ptCount val="2"/>
                <c:pt idx="0">
                  <c:v>大阪市</c:v>
                </c:pt>
                <c:pt idx="1">
                  <c:v>全国</c:v>
                </c:pt>
              </c:strCache>
            </c:strRef>
          </c:cat>
          <c:val>
            <c:numRef>
              <c:f>'8_学校質問より(1)'!$R$37:$R$38</c:f>
              <c:numCache>
                <c:formatCode>0.0_ </c:formatCode>
                <c:ptCount val="2"/>
                <c:pt idx="0">
                  <c:v>0</c:v>
                </c:pt>
                <c:pt idx="1">
                  <c:v>0</c:v>
                </c:pt>
              </c:numCache>
            </c:numRef>
          </c:val>
          <c:extLst>
            <c:ext xmlns:c16="http://schemas.microsoft.com/office/drawing/2014/chart" uri="{C3380CC4-5D6E-409C-BE32-E72D297353CC}">
              <c16:uniqueId val="{00000001-E002-419C-8D7E-EB17AE65F225}"/>
            </c:ext>
          </c:extLst>
        </c:ser>
        <c:ser>
          <c:idx val="2"/>
          <c:order val="2"/>
          <c:tx>
            <c:strRef>
              <c:f>'8_学校質問より(1)'!$S$9</c:f>
              <c:strCache>
                <c:ptCount val="1"/>
                <c:pt idx="0">
                  <c:v>3 </c:v>
                </c:pt>
              </c:strCache>
            </c:strRef>
          </c:tx>
          <c:spPr>
            <a:solidFill>
              <a:srgbClr val="FFFFCC"/>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'8_学校質問より(1)'!$P$37:$P$38</c:f>
              <c:strCache>
                <c:ptCount val="2"/>
                <c:pt idx="0">
                  <c:v>大阪市</c:v>
                </c:pt>
                <c:pt idx="1">
                  <c:v>全国</c:v>
                </c:pt>
              </c:strCache>
            </c:strRef>
          </c:cat>
          <c:val>
            <c:numRef>
              <c:f>'8_学校質問より(1)'!$S$37:$S$38</c:f>
              <c:numCache>
                <c:formatCode>0.0_ </c:formatCode>
                <c:ptCount val="2"/>
                <c:pt idx="0">
                  <c:v>0</c:v>
                </c:pt>
                <c:pt idx="1">
                  <c:v>0</c:v>
                </c:pt>
              </c:numCache>
            </c:numRef>
          </c:val>
          <c:extLst>
            <c:ext xmlns:c16="http://schemas.microsoft.com/office/drawing/2014/chart" uri="{C3380CC4-5D6E-409C-BE32-E72D297353CC}">
              <c16:uniqueId val="{00000002-E002-419C-8D7E-EB17AE65F225}"/>
            </c:ext>
          </c:extLst>
        </c:ser>
        <c:ser>
          <c:idx val="3"/>
          <c:order val="3"/>
          <c:tx>
            <c:strRef>
              <c:f>'8_学校質問より(1)'!$T$9</c:f>
              <c:strCache>
                <c:ptCount val="1"/>
                <c:pt idx="0">
                  <c:v>4 </c:v>
                </c:pt>
              </c:strCache>
            </c:strRef>
          </c:tx>
          <c:spPr>
            <a:solidFill>
              <a:srgbClr val="CCFFFF"/>
            </a:solidFill>
            <a:ln w="12700">
              <a:solidFill>
                <a:prstClr val="black"/>
              </a:solidFill>
            </a:ln>
          </c:spPr>
          <c:invertIfNegative val="0"/>
          <c:dLbls>
            <c:dLbl>
              <c:idx val="0"/>
              <c:layout>
                <c:manualLayout>
                  <c:x val="6.9829138544858019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002-419C-8D7E-EB17AE65F225}"/>
                </c:ext>
              </c:extLst>
            </c:dLbl>
            <c:dLbl>
              <c:idx val="1"/>
              <c:layout>
                <c:manualLayout>
                  <c:x val="1.8611821877536971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7DF-4817-BDCE-E3277ED2FE4B}"/>
                </c:ext>
              </c:extLst>
            </c:dLbl>
            <c:numFmt formatCode="0.0;;" sourceLinked="0"/>
            <c:spPr>
              <a:noFill/>
              <a:ln>
                <a:noFill/>
              </a:ln>
              <a:effectLst/>
            </c:spPr>
            <c:txPr>
              <a:bodyPr/>
              <a:lstStyle/>
              <a:p>
                <a:pPr>
                  <a:defRPr sz="800" b="1">
                    <a:latin typeface="+mn-ea"/>
                    <a:ea typeface="+mn-ea"/>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'8_学校質問より(1)'!$P$37:$P$38</c:f>
              <c:strCache>
                <c:ptCount val="2"/>
                <c:pt idx="0">
                  <c:v>大阪市</c:v>
                </c:pt>
                <c:pt idx="1">
                  <c:v>全国</c:v>
                </c:pt>
              </c:strCache>
            </c:strRef>
          </c:cat>
          <c:val>
            <c:numRef>
              <c:f>'8_学校質問より(1)'!$T$37:$T$38</c:f>
              <c:numCache>
                <c:formatCode>0.0_ </c:formatCode>
                <c:ptCount val="2"/>
                <c:pt idx="0">
                  <c:v>0</c:v>
                </c:pt>
                <c:pt idx="1">
                  <c:v>0</c:v>
                </c:pt>
              </c:numCache>
            </c:numRef>
          </c:val>
          <c:extLst>
            <c:ext xmlns:c16="http://schemas.microsoft.com/office/drawing/2014/chart" uri="{C3380CC4-5D6E-409C-BE32-E72D297353CC}">
              <c16:uniqueId val="{00000004-E002-419C-8D7E-EB17AE65F225}"/>
            </c:ext>
          </c:extLst>
        </c:ser>
        <c:ser>
          <c:idx val="4"/>
          <c:order val="4"/>
          <c:tx>
            <c:strRef>
              <c:f>'8_学校質問より(1)'!$U$9</c:f>
              <c:strCache>
                <c:ptCount val="1"/>
                <c:pt idx="0">
                  <c:v>5 </c:v>
                </c:pt>
              </c:strCache>
            </c:strRef>
          </c:tx>
          <c:spPr>
            <a:solidFill>
              <a:prstClr val="white"/>
            </a:solidFill>
            <a:ln>
              <a:solidFill>
                <a:srgbClr val="000000"/>
              </a:solidFill>
            </a:ln>
          </c:spPr>
          <c:invertIfNegative val="0"/>
          <c:dLbls>
            <c:dLbl>
              <c:idx val="0"/>
              <c:layout>
                <c:manualLayout>
                  <c:x val="3.0259293369439215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002-419C-8D7E-EB17AE65F225}"/>
                </c:ext>
              </c:extLst>
            </c:dLbl>
            <c:dLbl>
              <c:idx val="1"/>
              <c:layout>
                <c:manualLayout>
                  <c:x val="2.7879970858705791E-2"/>
                  <c:y val="3.3506449992923611E-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002-419C-8D7E-EB17AE65F225}"/>
                </c:ext>
              </c:extLst>
            </c:dLbl>
            <c:dLbl>
              <c:idx val="2"/>
              <c:layout>
                <c:manualLayout>
                  <c:x val="2.2759856630824452E-3"/>
                  <c:y val="-1.12985453089552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002-419C-8D7E-EB17AE65F225}"/>
                </c:ext>
              </c:extLst>
            </c:dLbl>
            <c:numFmt formatCode="0.0;;" sourceLinked="0"/>
            <c:spPr>
              <a:noFill/>
              <a:ln>
                <a:noFill/>
              </a:ln>
              <a:effectLst/>
            </c:spPr>
            <c:txPr>
              <a:bodyPr/>
              <a:lstStyle/>
              <a:p>
                <a:pPr>
                  <a:defRPr sz="8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'8_学校質問より(1)'!$P$37:$P$38</c:f>
              <c:strCache>
                <c:ptCount val="2"/>
                <c:pt idx="0">
                  <c:v>大阪市</c:v>
                </c:pt>
                <c:pt idx="1">
                  <c:v>全国</c:v>
                </c:pt>
              </c:strCache>
            </c:strRef>
          </c:cat>
          <c:val>
            <c:numRef>
              <c:f>'8_学校質問より(1)'!$U$37:$U$38</c:f>
              <c:numCache>
                <c:formatCode>0.0_ </c:formatCode>
                <c:ptCount val="2"/>
                <c:pt idx="0">
                  <c:v>0</c:v>
                </c:pt>
                <c:pt idx="1">
                  <c:v>0</c:v>
                </c:pt>
              </c:numCache>
            </c:numRef>
          </c:val>
          <c:extLst>
            <c:ext xmlns:c16="http://schemas.microsoft.com/office/drawing/2014/chart" uri="{C3380CC4-5D6E-409C-BE32-E72D297353CC}">
              <c16:uniqueId val="{00000008-E002-419C-8D7E-EB17AE65F225}"/>
            </c:ext>
          </c:extLst>
        </c:ser>
        <c:ser>
          <c:idx val="5"/>
          <c:order val="5"/>
          <c:tx>
            <c:strRef>
              <c:f>'8_学校質問より(1)'!$V$9</c:f>
              <c:strCache>
                <c:ptCount val="1"/>
                <c:pt idx="0">
                  <c:v>6 </c:v>
                </c:pt>
              </c:strCache>
            </c:strRef>
          </c:tx>
          <c:spPr>
            <a:solidFill>
              <a:srgbClr val="00B050"/>
            </a:solidFill>
            <a:ln>
              <a:solidFill>
                <a:srgbClr val="000000"/>
              </a:solidFill>
            </a:ln>
          </c:spPr>
          <c:invertIfNegative val="0"/>
          <c:dLbls>
            <c:numFmt formatCode="0.0;;" sourceLinked="0"/>
            <c:spPr>
              <a:noFill/>
              <a:ln>
                <a:noFill/>
              </a:ln>
              <a:effectLst/>
            </c:spPr>
            <c:txPr>
              <a:bodyPr/>
              <a:lstStyle/>
              <a:p>
                <a:pPr>
                  <a:defRPr sz="8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'8_学校質問より(1)'!$P$37:$P$38</c:f>
              <c:strCache>
                <c:ptCount val="2"/>
                <c:pt idx="0">
                  <c:v>大阪市</c:v>
                </c:pt>
                <c:pt idx="1">
                  <c:v>全国</c:v>
                </c:pt>
              </c:strCache>
            </c:strRef>
          </c:cat>
          <c:val>
            <c:numRef>
              <c:f>'8_学校質問より(1)'!$V$37:$V$38</c:f>
              <c:numCache>
                <c:formatCode>0.0_ </c:formatCode>
                <c:ptCount val="2"/>
                <c:pt idx="0">
                  <c:v>0</c:v>
                </c:pt>
                <c:pt idx="1">
                  <c:v>0</c:v>
                </c:pt>
              </c:numCache>
            </c:numRef>
          </c:val>
          <c:extLst>
            <c:ext xmlns:c16="http://schemas.microsoft.com/office/drawing/2014/chart" uri="{C3380CC4-5D6E-409C-BE32-E72D297353CC}">
              <c16:uniqueId val="{00000009-E002-419C-8D7E-EB17AE65F225}"/>
            </c:ext>
          </c:extLst>
        </c:ser>
        <c:ser>
          <c:idx val="6"/>
          <c:order val="6"/>
          <c:tx>
            <c:strRef>
              <c:f>'8_学校質問より(1)'!$W$9</c:f>
              <c:strCache>
                <c:ptCount val="1"/>
                <c:pt idx="0">
                  <c:v>7 </c:v>
                </c:pt>
              </c:strCache>
            </c:strRef>
          </c:tx>
          <c:spPr>
            <a:solidFill>
              <a:schemeClr val="accent6">
                <a:lumMod val="75000"/>
              </a:schemeClr>
            </a:solidFill>
            <a:ln>
              <a:solidFill>
                <a:srgbClr val="000000"/>
              </a:solidFill>
            </a:ln>
          </c:spPr>
          <c:invertIfNegative val="0"/>
          <c:dLbls>
            <c:numFmt formatCode="0.0;;" sourceLinked="0"/>
            <c:spPr>
              <a:noFill/>
              <a:ln>
                <a:noFill/>
              </a:ln>
              <a:effectLst/>
            </c:spPr>
            <c:txPr>
              <a:bodyPr/>
              <a:lstStyle/>
              <a:p>
                <a:pPr>
                  <a:defRPr sz="8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'8_学校質問より(1)'!$P$37:$P$38</c:f>
              <c:strCache>
                <c:ptCount val="2"/>
                <c:pt idx="0">
                  <c:v>大阪市</c:v>
                </c:pt>
                <c:pt idx="1">
                  <c:v>全国</c:v>
                </c:pt>
              </c:strCache>
            </c:strRef>
          </c:cat>
          <c:val>
            <c:numRef>
              <c:f>'8_学校質問より(1)'!$W$37:$W$38</c:f>
              <c:numCache>
                <c:formatCode>0.0_ </c:formatCode>
                <c:ptCount val="2"/>
                <c:pt idx="0">
                  <c:v>0</c:v>
                </c:pt>
                <c:pt idx="1">
                  <c:v>0</c:v>
                </c:pt>
              </c:numCache>
            </c:numRef>
          </c:val>
          <c:extLst>
            <c:ext xmlns:c16="http://schemas.microsoft.com/office/drawing/2014/chart" uri="{C3380CC4-5D6E-409C-BE32-E72D297353CC}">
              <c16:uniqueId val="{0000000A-E002-419C-8D7E-EB17AE65F225}"/>
            </c:ext>
          </c:extLst>
        </c:ser>
        <c:ser>
          <c:idx val="7"/>
          <c:order val="7"/>
          <c:tx>
            <c:strRef>
              <c:f>'8_学校質問より(1)'!$X$9</c:f>
              <c:strCache>
                <c:ptCount val="1"/>
                <c:pt idx="0">
                  <c:v>8 </c:v>
                </c:pt>
              </c:strCache>
            </c:strRef>
          </c:tx>
          <c:spPr>
            <a:solidFill>
              <a:srgbClr val="66FF99"/>
            </a:solidFill>
            <a:ln>
              <a:solidFill>
                <a:srgbClr val="000000"/>
              </a:solidFill>
            </a:ln>
          </c:spPr>
          <c:invertIfNegative val="0"/>
          <c:dLbls>
            <c:numFmt formatCode="0.0;;" sourceLinked="0"/>
            <c:spPr>
              <a:noFill/>
              <a:ln>
                <a:noFill/>
              </a:ln>
              <a:effectLst/>
            </c:spPr>
            <c:txPr>
              <a:bodyPr/>
              <a:lstStyle/>
              <a:p>
                <a:pPr>
                  <a:defRPr sz="9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'8_学校質問より(1)'!$P$37:$P$38</c:f>
              <c:strCache>
                <c:ptCount val="2"/>
                <c:pt idx="0">
                  <c:v>大阪市</c:v>
                </c:pt>
                <c:pt idx="1">
                  <c:v>全国</c:v>
                </c:pt>
              </c:strCache>
            </c:strRef>
          </c:cat>
          <c:val>
            <c:numRef>
              <c:f>'8_学校質問より(1)'!$X$37:$X$38</c:f>
              <c:numCache>
                <c:formatCode>0.0_ </c:formatCode>
                <c:ptCount val="2"/>
                <c:pt idx="0">
                  <c:v>0</c:v>
                </c:pt>
                <c:pt idx="1">
                  <c:v>0</c:v>
                </c:pt>
              </c:numCache>
            </c:numRef>
          </c:val>
          <c:extLst>
            <c:ext xmlns:c16="http://schemas.microsoft.com/office/drawing/2014/chart" uri="{C3380CC4-5D6E-409C-BE32-E72D297353CC}">
              <c16:uniqueId val="{0000000B-E002-419C-8D7E-EB17AE65F225}"/>
            </c:ext>
          </c:extLst>
        </c:ser>
        <c:ser>
          <c:idx val="8"/>
          <c:order val="8"/>
          <c:tx>
            <c:strRef>
              <c:f>'8_学校質問より(1)'!$Y$9</c:f>
              <c:strCache>
                <c:ptCount val="1"/>
                <c:pt idx="0">
                  <c:v>9 </c:v>
                </c:pt>
              </c:strCache>
            </c:strRef>
          </c:tx>
          <c:spPr>
            <a:solidFill>
              <a:srgbClr val="FF9999"/>
            </a:solidFill>
            <a:ln>
              <a:solidFill>
                <a:srgbClr val="000000"/>
              </a:solidFill>
            </a:ln>
          </c:spPr>
          <c:invertIfNegative val="0"/>
          <c:dLbls>
            <c:numFmt formatCode="0.0;;" sourceLinked="0"/>
            <c:spPr>
              <a:noFill/>
              <a:ln>
                <a:noFill/>
              </a:ln>
              <a:effectLst/>
            </c:spPr>
            <c:txPr>
              <a:bodyPr/>
              <a:lstStyle/>
              <a:p>
                <a:pPr>
                  <a:defRPr sz="9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'8_学校質問より(1)'!$P$37:$P$38</c:f>
              <c:strCache>
                <c:ptCount val="2"/>
                <c:pt idx="0">
                  <c:v>大阪市</c:v>
                </c:pt>
                <c:pt idx="1">
                  <c:v>全国</c:v>
                </c:pt>
              </c:strCache>
            </c:strRef>
          </c:cat>
          <c:val>
            <c:numRef>
              <c:f>'8_学校質問より(1)'!$Y$37:$Y$38</c:f>
              <c:numCache>
                <c:formatCode>0.0_ </c:formatCode>
                <c:ptCount val="2"/>
                <c:pt idx="0">
                  <c:v>0</c:v>
                </c:pt>
                <c:pt idx="1">
                  <c:v>0</c:v>
                </c:pt>
              </c:numCache>
            </c:numRef>
          </c:val>
          <c:extLst>
            <c:ext xmlns:c16="http://schemas.microsoft.com/office/drawing/2014/chart" uri="{C3380CC4-5D6E-409C-BE32-E72D297353CC}">
              <c16:uniqueId val="{0000000C-E002-419C-8D7E-EB17AE65F225}"/>
            </c:ext>
          </c:extLst>
        </c:ser>
        <c:ser>
          <c:idx val="9"/>
          <c:order val="9"/>
          <c:tx>
            <c:strRef>
              <c:f>'8_学校質問より(1)'!$Z$9</c:f>
              <c:strCache>
                <c:ptCount val="1"/>
                <c:pt idx="0">
                  <c:v>10</c:v>
                </c:pt>
              </c:strCache>
            </c:strRef>
          </c:tx>
          <c:spPr>
            <a:solidFill>
              <a:srgbClr val="FFC000"/>
            </a:solidFill>
            <a:ln>
              <a:solidFill>
                <a:prstClr val="black"/>
              </a:solidFill>
            </a:ln>
          </c:spPr>
          <c:invertIfNegative val="0"/>
          <c:dLbls>
            <c:numFmt formatCode="0.0;;" sourceLinked="0"/>
            <c:spPr>
              <a:noFill/>
              <a:ln>
                <a:noFill/>
              </a:ln>
              <a:effectLst/>
            </c:spPr>
            <c:txPr>
              <a:bodyPr/>
              <a:lstStyle/>
              <a:p>
                <a:pPr>
                  <a:defRPr sz="8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'8_学校質問より(1)'!$P$37:$P$38</c:f>
              <c:strCache>
                <c:ptCount val="2"/>
                <c:pt idx="0">
                  <c:v>大阪市</c:v>
                </c:pt>
                <c:pt idx="1">
                  <c:v>全国</c:v>
                </c:pt>
              </c:strCache>
            </c:strRef>
          </c:cat>
          <c:val>
            <c:numRef>
              <c:f>'8_学校質問より(1)'!$Z$37:$Z$38</c:f>
              <c:numCache>
                <c:formatCode>0.0_ </c:formatCode>
                <c:ptCount val="2"/>
                <c:pt idx="0">
                  <c:v>0</c:v>
                </c:pt>
                <c:pt idx="1">
                  <c:v>0</c:v>
                </c:pt>
              </c:numCache>
            </c:numRef>
          </c:val>
          <c:extLst>
            <c:ext xmlns:c16="http://schemas.microsoft.com/office/drawing/2014/chart" uri="{C3380CC4-5D6E-409C-BE32-E72D297353CC}">
              <c16:uniqueId val="{0000000D-E002-419C-8D7E-EB17AE65F225}"/>
            </c:ext>
          </c:extLst>
        </c:ser>
        <c:dLbls>
          <c:showLegendKey val="0"/>
          <c:showVal val="0"/>
          <c:showCatName val="0"/>
          <c:showSerName val="0"/>
          <c:showPercent val="0"/>
          <c:showBubbleSize val="0"/>
        </c:dLbls>
        <c:gapWidth val="100"/>
        <c:overlap val="100"/>
        <c:serLines>
          <c:spPr>
            <a:ln w="3175">
              <a:solidFill>
                <a:srgbClr val="000000"/>
              </a:solidFill>
              <a:prstDash val="solid"/>
            </a:ln>
          </c:spPr>
        </c:serLines>
        <c:axId val="460988976"/>
        <c:axId val="460995640"/>
      </c:barChart>
      <c:catAx>
        <c:axId val="460988976"/>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460995640"/>
        <c:crosses val="autoZero"/>
        <c:auto val="1"/>
        <c:lblAlgn val="ctr"/>
        <c:lblOffset val="30"/>
        <c:tickLblSkip val="1"/>
        <c:tickMarkSkip val="1"/>
        <c:noMultiLvlLbl val="0"/>
      </c:catAx>
      <c:valAx>
        <c:axId val="460995640"/>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460988976"/>
        <c:crosses val="max"/>
        <c:crossBetween val="between"/>
        <c:minorUnit val="0.2"/>
      </c:valAx>
      <c:spPr>
        <a:noFill/>
        <a:ln w="12700">
          <a:solidFill>
            <a:srgbClr val="808080"/>
          </a:solidFill>
          <a:prstDash val="solid"/>
        </a:ln>
      </c:spPr>
    </c:plotArea>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465" r="0.7500000000000146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a:pPr>
            <a:r>
              <a:rPr lang="ja-JP" altLang="en-US" sz="800" b="0"/>
              <a:t>国語　</a:t>
            </a:r>
            <a:endParaRPr lang="en-US" altLang="ja-JP" sz="800" b="0"/>
          </a:p>
          <a:p>
            <a:pPr>
              <a:defRPr sz="800" b="0"/>
            </a:pPr>
            <a:r>
              <a:rPr lang="ja-JP" altLang="en-US" sz="800" b="0"/>
              <a:t>領域別正答率</a:t>
            </a:r>
            <a:endParaRPr lang="en-US" altLang="ja-JP" sz="800" b="0"/>
          </a:p>
          <a:p>
            <a:pPr>
              <a:defRPr sz="800" b="0"/>
            </a:pPr>
            <a:r>
              <a:rPr lang="ja-JP" altLang="en-US" sz="800" b="0"/>
              <a:t>（対全国比）</a:t>
            </a:r>
          </a:p>
        </c:rich>
      </c:tx>
      <c:layout>
        <c:manualLayout>
          <c:xMode val="edge"/>
          <c:yMode val="edge"/>
          <c:x val="2.5500910746812388E-2"/>
          <c:y val="5.5679720847870498E-2"/>
        </c:manualLayout>
      </c:layout>
      <c:overlay val="0"/>
      <c:spPr>
        <a:ln>
          <a:solidFill>
            <a:sysClr val="windowText" lastClr="000000"/>
          </a:solidFill>
          <a:prstDash val="sysDot"/>
        </a:ln>
      </c:spPr>
    </c:title>
    <c:autoTitleDeleted val="0"/>
    <c:plotArea>
      <c:layout>
        <c:manualLayout>
          <c:layoutTarget val="inner"/>
          <c:xMode val="edge"/>
          <c:yMode val="edge"/>
          <c:x val="0.27015469784620172"/>
          <c:y val="0.23201697530864193"/>
          <c:w val="0.37974678835871956"/>
          <c:h val="0.64107273016211908"/>
        </c:manualLayout>
      </c:layout>
      <c:radarChart>
        <c:radarStyle val="marker"/>
        <c:varyColors val="0"/>
        <c:ser>
          <c:idx val="1"/>
          <c:order val="0"/>
          <c:tx>
            <c:strRef>
              <c:f>'5_教科に関する調査'!$Y$24</c:f>
              <c:strCache>
                <c:ptCount val="1"/>
                <c:pt idx="0">
                  <c:v>全国</c:v>
                </c:pt>
              </c:strCache>
            </c:strRef>
          </c:tx>
          <c:spPr>
            <a:ln w="28575">
              <a:solidFill>
                <a:schemeClr val="bg1">
                  <a:lumMod val="50000"/>
                </a:schemeClr>
              </a:solidFill>
              <a:prstDash val="sysDot"/>
            </a:ln>
          </c:spPr>
          <c:marker>
            <c:symbol val="none"/>
          </c:marker>
          <c:cat>
            <c:strRef>
              <c:f>'5_教科に関する調査'!$S$25:$S$30</c:f>
              <c:strCache>
                <c:ptCount val="6"/>
                <c:pt idx="0">
                  <c:v>(1)言葉の特徴や使い方に関する事項</c:v>
                </c:pt>
                <c:pt idx="1">
                  <c:v>(2)情報の扱い方に関する事項</c:v>
                </c:pt>
                <c:pt idx="2">
                  <c:v>(3)我が国の言語文化に関する事項</c:v>
                </c:pt>
                <c:pt idx="3">
                  <c:v>A 話すこと・聞くこと</c:v>
                </c:pt>
                <c:pt idx="4">
                  <c:v>B 書くこと</c:v>
                </c:pt>
                <c:pt idx="5">
                  <c:v>C 読むこと</c:v>
                </c:pt>
              </c:strCache>
            </c:strRef>
          </c:cat>
          <c:val>
            <c:numRef>
              <c:f>'5_教科に関する調査'!$Y$25:$Y$30</c:f>
              <c:numCache>
                <c:formatCode>#,##0.0_);[Red]\(#,##0.0\)</c:formatCode>
                <c:ptCount val="6"/>
                <c:pt idx="0">
                  <c:v>1</c:v>
                </c:pt>
                <c:pt idx="1">
                  <c:v>1</c:v>
                </c:pt>
                <c:pt idx="2">
                  <c:v>1</c:v>
                </c:pt>
                <c:pt idx="3">
                  <c:v>1</c:v>
                </c:pt>
                <c:pt idx="4">
                  <c:v>1</c:v>
                </c:pt>
                <c:pt idx="5">
                  <c:v>1</c:v>
                </c:pt>
              </c:numCache>
            </c:numRef>
          </c:val>
          <c:extLst>
            <c:ext xmlns:c16="http://schemas.microsoft.com/office/drawing/2014/chart" uri="{C3380CC4-5D6E-409C-BE32-E72D297353CC}">
              <c16:uniqueId val="{00000002-17A9-455E-AF39-12B3E01F259A}"/>
            </c:ext>
          </c:extLst>
        </c:ser>
        <c:ser>
          <c:idx val="2"/>
          <c:order val="1"/>
          <c:tx>
            <c:strRef>
              <c:f>'5_教科に関する調査'!$X$24</c:f>
              <c:strCache>
                <c:ptCount val="1"/>
                <c:pt idx="0">
                  <c:v>大阪市</c:v>
                </c:pt>
              </c:strCache>
            </c:strRef>
          </c:tx>
          <c:spPr>
            <a:ln w="22225">
              <a:solidFill>
                <a:schemeClr val="bg1">
                  <a:lumMod val="75000"/>
                </a:schemeClr>
              </a:solidFill>
              <a:prstDash val="solid"/>
            </a:ln>
          </c:spPr>
          <c:marker>
            <c:symbol val="circle"/>
            <c:size val="5"/>
          </c:marker>
          <c:cat>
            <c:strRef>
              <c:f>'5_教科に関する調査'!$S$25:$S$30</c:f>
              <c:strCache>
                <c:ptCount val="6"/>
                <c:pt idx="0">
                  <c:v>(1)言葉の特徴や使い方に関する事項</c:v>
                </c:pt>
                <c:pt idx="1">
                  <c:v>(2)情報の扱い方に関する事項</c:v>
                </c:pt>
                <c:pt idx="2">
                  <c:v>(3)我が国の言語文化に関する事項</c:v>
                </c:pt>
                <c:pt idx="3">
                  <c:v>A 話すこと・聞くこと</c:v>
                </c:pt>
                <c:pt idx="4">
                  <c:v>B 書くこと</c:v>
                </c:pt>
                <c:pt idx="5">
                  <c:v>C 読むこと</c:v>
                </c:pt>
              </c:strCache>
            </c:strRef>
          </c:cat>
          <c:val>
            <c:numRef>
              <c:f>'5_教科に関する調査'!$X$25:$X$30</c:f>
              <c:numCache>
                <c:formatCode>#,##0.000_);[Red]\(#,##0.000\)</c:formatCode>
                <c:ptCount val="6"/>
                <c:pt idx="0">
                  <c:v>0.97128378378378377</c:v>
                </c:pt>
                <c:pt idx="1">
                  <c:v>0.98154362416107377</c:v>
                </c:pt>
                <c:pt idx="2">
                  <c:v>0.99603174603174605</c:v>
                </c:pt>
                <c:pt idx="3">
                  <c:v>0.93877551020408168</c:v>
                </c:pt>
                <c:pt idx="4">
                  <c:v>0.95252679938744267</c:v>
                </c:pt>
                <c:pt idx="5">
                  <c:v>0.96450939457202511</c:v>
                </c:pt>
              </c:numCache>
            </c:numRef>
          </c:val>
          <c:extLst>
            <c:ext xmlns:c16="http://schemas.microsoft.com/office/drawing/2014/chart" uri="{C3380CC4-5D6E-409C-BE32-E72D297353CC}">
              <c16:uniqueId val="{00000001-17A9-455E-AF39-12B3E01F259A}"/>
            </c:ext>
          </c:extLst>
        </c:ser>
        <c:ser>
          <c:idx val="0"/>
          <c:order val="2"/>
          <c:tx>
            <c:strRef>
              <c:f>'5_教科に関する調査'!$W$24</c:f>
              <c:strCache>
                <c:ptCount val="1"/>
                <c:pt idx="0">
                  <c:v>学校</c:v>
                </c:pt>
              </c:strCache>
            </c:strRef>
          </c:tx>
          <c:spPr>
            <a:ln w="19050" cmpd="sng">
              <a:solidFill>
                <a:srgbClr val="68A042"/>
              </a:solidFill>
              <a:prstDash val="solid"/>
            </a:ln>
          </c:spPr>
          <c:marker>
            <c:symbol val="diamond"/>
            <c:size val="7"/>
            <c:spPr>
              <a:solidFill>
                <a:srgbClr val="68A042"/>
              </a:solidFill>
              <a:ln w="19050">
                <a:solidFill>
                  <a:srgbClr val="68A042"/>
                </a:solidFill>
              </a:ln>
            </c:spPr>
          </c:marker>
          <c:cat>
            <c:strRef>
              <c:f>'5_教科に関する調査'!$S$25:$S$30</c:f>
              <c:strCache>
                <c:ptCount val="6"/>
                <c:pt idx="0">
                  <c:v>(1)言葉の特徴や使い方に関する事項</c:v>
                </c:pt>
                <c:pt idx="1">
                  <c:v>(2)情報の扱い方に関する事項</c:v>
                </c:pt>
                <c:pt idx="2">
                  <c:v>(3)我が国の言語文化に関する事項</c:v>
                </c:pt>
                <c:pt idx="3">
                  <c:v>A 話すこと・聞くこと</c:v>
                </c:pt>
                <c:pt idx="4">
                  <c:v>B 書くこと</c:v>
                </c:pt>
                <c:pt idx="5">
                  <c:v>C 読むこと</c:v>
                </c:pt>
              </c:strCache>
            </c:strRef>
          </c:cat>
          <c:val>
            <c:numRef>
              <c:f>'5_教科に関する調査'!$W$25:$W$30</c:f>
              <c:numCache>
                <c:formatCode>#,##0.000_);[Red]\(#,##0.000\)</c:formatCode>
                <c:ptCount val="6"/>
                <c:pt idx="0">
                  <c:v>0.76013513513513509</c:v>
                </c:pt>
                <c:pt idx="1">
                  <c:v>0.83892617449664431</c:v>
                </c:pt>
                <c:pt idx="2">
                  <c:v>0.75132275132275139</c:v>
                </c:pt>
                <c:pt idx="3">
                  <c:v>0.76530612244897966</c:v>
                </c:pt>
                <c:pt idx="4">
                  <c:v>0.86983154670750384</c:v>
                </c:pt>
                <c:pt idx="5">
                  <c:v>0.83298538622129437</c:v>
                </c:pt>
              </c:numCache>
            </c:numRef>
          </c:val>
          <c:extLst>
            <c:ext xmlns:c16="http://schemas.microsoft.com/office/drawing/2014/chart" uri="{C3380CC4-5D6E-409C-BE32-E72D297353CC}">
              <c16:uniqueId val="{00000000-17A9-455E-AF39-12B3E01F259A}"/>
            </c:ext>
          </c:extLst>
        </c:ser>
        <c:dLbls>
          <c:showLegendKey val="0"/>
          <c:showVal val="0"/>
          <c:showCatName val="0"/>
          <c:showSerName val="0"/>
          <c:showPercent val="0"/>
          <c:showBubbleSize val="0"/>
        </c:dLbls>
        <c:axId val="263428248"/>
        <c:axId val="97780800"/>
      </c:radarChart>
      <c:catAx>
        <c:axId val="263428248"/>
        <c:scaling>
          <c:orientation val="minMax"/>
        </c:scaling>
        <c:delete val="0"/>
        <c:axPos val="b"/>
        <c:majorGridlines/>
        <c:numFmt formatCode="General" sourceLinked="1"/>
        <c:majorTickMark val="out"/>
        <c:minorTickMark val="none"/>
        <c:tickLblPos val="nextTo"/>
        <c:txPr>
          <a:bodyPr/>
          <a:lstStyle/>
          <a:p>
            <a:pPr>
              <a:defRPr sz="600" baseline="0"/>
            </a:pPr>
            <a:endParaRPr lang="ja-JP"/>
          </a:p>
        </c:txPr>
        <c:crossAx val="97780800"/>
        <c:crosses val="autoZero"/>
        <c:auto val="0"/>
        <c:lblAlgn val="ctr"/>
        <c:lblOffset val="100"/>
        <c:noMultiLvlLbl val="0"/>
      </c:catAx>
      <c:valAx>
        <c:axId val="97780800"/>
        <c:scaling>
          <c:orientation val="minMax"/>
        </c:scaling>
        <c:delete val="0"/>
        <c:axPos val="l"/>
        <c:numFmt formatCode="#,##0.0_);\(#,##0.0\)" sourceLinked="0"/>
        <c:majorTickMark val="cross"/>
        <c:minorTickMark val="none"/>
        <c:tickLblPos val="nextTo"/>
        <c:txPr>
          <a:bodyPr/>
          <a:lstStyle/>
          <a:p>
            <a:pPr>
              <a:defRPr sz="800" baseline="0"/>
            </a:pPr>
            <a:endParaRPr lang="ja-JP"/>
          </a:p>
        </c:txPr>
        <c:crossAx val="263428248"/>
        <c:crosses val="autoZero"/>
        <c:crossBetween val="between"/>
      </c:valAx>
    </c:plotArea>
    <c:legend>
      <c:legendPos val="r"/>
      <c:layout>
        <c:manualLayout>
          <c:xMode val="edge"/>
          <c:yMode val="edge"/>
          <c:x val="0.71254658875597954"/>
          <c:y val="2.6239585290607163E-2"/>
          <c:w val="0.26862734774997699"/>
          <c:h val="0.19947166286120302"/>
        </c:manualLayout>
      </c:layout>
      <c:overlay val="0"/>
      <c:spPr>
        <a:ln>
          <a:solidFill>
            <a:schemeClr val="tx1"/>
          </a:solidFill>
        </a:ln>
      </c:spPr>
      <c:txPr>
        <a:bodyPr/>
        <a:lstStyle/>
        <a:p>
          <a:pPr>
            <a:defRPr sz="800">
              <a:latin typeface="ＭＳ Ｐ明朝" panose="02020600040205080304" pitchFamily="18" charset="-128"/>
              <a:ea typeface="ＭＳ Ｐ明朝" panose="02020600040205080304" pitchFamily="18" charset="-128"/>
            </a:defRPr>
          </a:pPr>
          <a:endParaRPr lang="ja-JP"/>
        </a:p>
      </c:txPr>
    </c:legend>
    <c:plotVisOnly val="1"/>
    <c:dispBlanksAs val="gap"/>
    <c:showDLblsOverMax val="0"/>
  </c:chart>
  <c:printSettings>
    <c:headerFooter/>
    <c:pageMargins b="0.27559055118110226" l="0.59055118110233484" r="0.39370078740157488" t="0.39370078740157488" header="0.30000000000000032" footer="0.30000000000000032"/>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4184387414259"/>
          <c:y val="0.10869642136847703"/>
          <c:w val="0.82559283747314705"/>
          <c:h val="0.67455217732820005"/>
        </c:manualLayout>
      </c:layout>
      <c:barChart>
        <c:barDir val="bar"/>
        <c:grouping val="percentStacked"/>
        <c:varyColors val="0"/>
        <c:ser>
          <c:idx val="0"/>
          <c:order val="0"/>
          <c:tx>
            <c:strRef>
              <c:f>'8_学校質問より(1)'!$Q$9</c:f>
              <c:strCache>
                <c:ptCount val="1"/>
                <c:pt idx="0">
                  <c:v>1 </c:v>
                </c:pt>
              </c:strCache>
            </c:strRef>
          </c:tx>
          <c:spPr>
            <a:solidFill>
              <a:srgbClr val="9999FF"/>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'8_学校質問より(1)'!$P$48:$P$49</c:f>
              <c:strCache>
                <c:ptCount val="2"/>
                <c:pt idx="0">
                  <c:v>大阪市</c:v>
                </c:pt>
                <c:pt idx="1">
                  <c:v>全国</c:v>
                </c:pt>
              </c:strCache>
            </c:strRef>
          </c:cat>
          <c:val>
            <c:numRef>
              <c:f>'8_学校質問より(1)'!$Q$48:$Q$49</c:f>
              <c:numCache>
                <c:formatCode>0.0_ </c:formatCode>
                <c:ptCount val="2"/>
                <c:pt idx="0">
                  <c:v>0</c:v>
                </c:pt>
                <c:pt idx="1">
                  <c:v>0</c:v>
                </c:pt>
              </c:numCache>
            </c:numRef>
          </c:val>
          <c:extLst>
            <c:ext xmlns:c16="http://schemas.microsoft.com/office/drawing/2014/chart" uri="{C3380CC4-5D6E-409C-BE32-E72D297353CC}">
              <c16:uniqueId val="{00000000-12B1-4816-892B-B87E96FB845D}"/>
            </c:ext>
          </c:extLst>
        </c:ser>
        <c:ser>
          <c:idx val="1"/>
          <c:order val="1"/>
          <c:tx>
            <c:strRef>
              <c:f>'8_学校質問より(1)'!$R$9</c:f>
              <c:strCache>
                <c:ptCount val="1"/>
                <c:pt idx="0">
                  <c:v>2 </c:v>
                </c:pt>
              </c:strCache>
            </c:strRef>
          </c:tx>
          <c:spPr>
            <a:solidFill>
              <a:srgbClr val="993366"/>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'8_学校質問より(1)'!$P$48:$P$49</c:f>
              <c:strCache>
                <c:ptCount val="2"/>
                <c:pt idx="0">
                  <c:v>大阪市</c:v>
                </c:pt>
                <c:pt idx="1">
                  <c:v>全国</c:v>
                </c:pt>
              </c:strCache>
            </c:strRef>
          </c:cat>
          <c:val>
            <c:numRef>
              <c:f>'8_学校質問より(1)'!$R$48:$R$49</c:f>
              <c:numCache>
                <c:formatCode>0.0_ </c:formatCode>
                <c:ptCount val="2"/>
                <c:pt idx="0">
                  <c:v>0</c:v>
                </c:pt>
                <c:pt idx="1">
                  <c:v>0</c:v>
                </c:pt>
              </c:numCache>
            </c:numRef>
          </c:val>
          <c:extLst>
            <c:ext xmlns:c16="http://schemas.microsoft.com/office/drawing/2014/chart" uri="{C3380CC4-5D6E-409C-BE32-E72D297353CC}">
              <c16:uniqueId val="{00000001-12B1-4816-892B-B87E96FB845D}"/>
            </c:ext>
          </c:extLst>
        </c:ser>
        <c:ser>
          <c:idx val="2"/>
          <c:order val="2"/>
          <c:tx>
            <c:strRef>
              <c:f>'8_学校質問より(1)'!$S$9</c:f>
              <c:strCache>
                <c:ptCount val="1"/>
                <c:pt idx="0">
                  <c:v>3 </c:v>
                </c:pt>
              </c:strCache>
            </c:strRef>
          </c:tx>
          <c:spPr>
            <a:solidFill>
              <a:srgbClr val="FFFFCC"/>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'8_学校質問より(1)'!$P$48:$P$49</c:f>
              <c:strCache>
                <c:ptCount val="2"/>
                <c:pt idx="0">
                  <c:v>大阪市</c:v>
                </c:pt>
                <c:pt idx="1">
                  <c:v>全国</c:v>
                </c:pt>
              </c:strCache>
            </c:strRef>
          </c:cat>
          <c:val>
            <c:numRef>
              <c:f>'8_学校質問より(1)'!$S$48:$S$49</c:f>
              <c:numCache>
                <c:formatCode>0.0_ </c:formatCode>
                <c:ptCount val="2"/>
                <c:pt idx="0">
                  <c:v>0</c:v>
                </c:pt>
                <c:pt idx="1">
                  <c:v>0</c:v>
                </c:pt>
              </c:numCache>
            </c:numRef>
          </c:val>
          <c:extLst>
            <c:ext xmlns:c16="http://schemas.microsoft.com/office/drawing/2014/chart" uri="{C3380CC4-5D6E-409C-BE32-E72D297353CC}">
              <c16:uniqueId val="{00000002-12B1-4816-892B-B87E96FB845D}"/>
            </c:ext>
          </c:extLst>
        </c:ser>
        <c:ser>
          <c:idx val="3"/>
          <c:order val="3"/>
          <c:tx>
            <c:strRef>
              <c:f>'8_学校質問より(1)'!$T$9</c:f>
              <c:strCache>
                <c:ptCount val="1"/>
                <c:pt idx="0">
                  <c:v>4 </c:v>
                </c:pt>
              </c:strCache>
            </c:strRef>
          </c:tx>
          <c:spPr>
            <a:solidFill>
              <a:srgbClr val="CCFFFF"/>
            </a:solidFill>
            <a:ln w="12700">
              <a:solidFill>
                <a:prstClr val="black"/>
              </a:solidFill>
            </a:ln>
          </c:spPr>
          <c:invertIfNegative val="0"/>
          <c:dLbls>
            <c:dLbl>
              <c:idx val="0"/>
              <c:layout>
                <c:manualLayout>
                  <c:x val="1.3965827708971945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2B1-4816-892B-B87E96FB845D}"/>
                </c:ext>
              </c:extLst>
            </c:dLbl>
            <c:dLbl>
              <c:idx val="1"/>
              <c:layout>
                <c:manualLayout>
                  <c:x val="-6.7799156909175078E-6"/>
                  <c:y val="4.7038911758152474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530-468D-8F11-B129F68B60E5}"/>
                </c:ext>
              </c:extLst>
            </c:dLbl>
            <c:numFmt formatCode="0.0;;" sourceLinked="0"/>
            <c:spPr>
              <a:noFill/>
              <a:ln>
                <a:noFill/>
              </a:ln>
              <a:effectLst/>
            </c:spPr>
            <c:txPr>
              <a:bodyPr/>
              <a:lstStyle/>
              <a:p>
                <a:pPr>
                  <a:defRPr sz="800" b="1">
                    <a:latin typeface="+mn-ea"/>
                    <a:ea typeface="+mn-ea"/>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'8_学校質問より(1)'!$P$48:$P$49</c:f>
              <c:strCache>
                <c:ptCount val="2"/>
                <c:pt idx="0">
                  <c:v>大阪市</c:v>
                </c:pt>
                <c:pt idx="1">
                  <c:v>全国</c:v>
                </c:pt>
              </c:strCache>
            </c:strRef>
          </c:cat>
          <c:val>
            <c:numRef>
              <c:f>'8_学校質問より(1)'!$T$48:$T$49</c:f>
              <c:numCache>
                <c:formatCode>0.0_ </c:formatCode>
                <c:ptCount val="2"/>
                <c:pt idx="0">
                  <c:v>0</c:v>
                </c:pt>
                <c:pt idx="1">
                  <c:v>0</c:v>
                </c:pt>
              </c:numCache>
            </c:numRef>
          </c:val>
          <c:extLst>
            <c:ext xmlns:c16="http://schemas.microsoft.com/office/drawing/2014/chart" uri="{C3380CC4-5D6E-409C-BE32-E72D297353CC}">
              <c16:uniqueId val="{00000004-12B1-4816-892B-B87E96FB845D}"/>
            </c:ext>
          </c:extLst>
        </c:ser>
        <c:ser>
          <c:idx val="4"/>
          <c:order val="4"/>
          <c:tx>
            <c:strRef>
              <c:f>'8_学校質問より(1)'!$U$9</c:f>
              <c:strCache>
                <c:ptCount val="1"/>
                <c:pt idx="0">
                  <c:v>5 </c:v>
                </c:pt>
              </c:strCache>
            </c:strRef>
          </c:tx>
          <c:spPr>
            <a:solidFill>
              <a:prstClr val="white"/>
            </a:solidFill>
            <a:ln>
              <a:solidFill>
                <a:srgbClr val="000000"/>
              </a:solidFill>
            </a:ln>
          </c:spPr>
          <c:invertIfNegative val="0"/>
          <c:dLbls>
            <c:dLbl>
              <c:idx val="1"/>
              <c:layout>
                <c:manualLayout>
                  <c:x val="2.2778684311549101E-3"/>
                  <c:y val="-7.7422897822024316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2B1-4816-892B-B87E96FB845D}"/>
                </c:ext>
              </c:extLst>
            </c:dLbl>
            <c:dLbl>
              <c:idx val="2"/>
              <c:layout>
                <c:manualLayout>
                  <c:x val="2.2759856630824452E-3"/>
                  <c:y val="-1.12985453089552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2B1-4816-892B-B87E96FB845D}"/>
                </c:ext>
              </c:extLst>
            </c:dLbl>
            <c:numFmt formatCode="0.0;;" sourceLinked="0"/>
            <c:spPr>
              <a:noFill/>
              <a:ln>
                <a:noFill/>
              </a:ln>
              <a:effectLst/>
            </c:spPr>
            <c:txPr>
              <a:bodyPr/>
              <a:lstStyle/>
              <a:p>
                <a:pPr>
                  <a:defRPr sz="8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'8_学校質問より(1)'!$P$48:$P$49</c:f>
              <c:strCache>
                <c:ptCount val="2"/>
                <c:pt idx="0">
                  <c:v>大阪市</c:v>
                </c:pt>
                <c:pt idx="1">
                  <c:v>全国</c:v>
                </c:pt>
              </c:strCache>
            </c:strRef>
          </c:cat>
          <c:val>
            <c:numRef>
              <c:f>'8_学校質問より(1)'!$U$48:$U$49</c:f>
              <c:numCache>
                <c:formatCode>0.0_ </c:formatCode>
                <c:ptCount val="2"/>
                <c:pt idx="0">
                  <c:v>0</c:v>
                </c:pt>
                <c:pt idx="1">
                  <c:v>0</c:v>
                </c:pt>
              </c:numCache>
            </c:numRef>
          </c:val>
          <c:extLst>
            <c:ext xmlns:c16="http://schemas.microsoft.com/office/drawing/2014/chart" uri="{C3380CC4-5D6E-409C-BE32-E72D297353CC}">
              <c16:uniqueId val="{00000007-12B1-4816-892B-B87E96FB845D}"/>
            </c:ext>
          </c:extLst>
        </c:ser>
        <c:ser>
          <c:idx val="5"/>
          <c:order val="5"/>
          <c:tx>
            <c:strRef>
              <c:f>'8_学校質問より(1)'!$V$9</c:f>
              <c:strCache>
                <c:ptCount val="1"/>
                <c:pt idx="0">
                  <c:v>6 </c:v>
                </c:pt>
              </c:strCache>
            </c:strRef>
          </c:tx>
          <c:spPr>
            <a:solidFill>
              <a:srgbClr val="00B050"/>
            </a:solidFill>
            <a:ln>
              <a:solidFill>
                <a:srgbClr val="000000"/>
              </a:solidFill>
            </a:ln>
          </c:spPr>
          <c:invertIfNegative val="0"/>
          <c:dLbls>
            <c:numFmt formatCode="0.0;;" sourceLinked="0"/>
            <c:spPr>
              <a:noFill/>
              <a:ln>
                <a:noFill/>
              </a:ln>
              <a:effectLst/>
            </c:spPr>
            <c:txPr>
              <a:bodyPr/>
              <a:lstStyle/>
              <a:p>
                <a:pPr>
                  <a:defRPr sz="8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'8_学校質問より(1)'!$P$48:$P$49</c:f>
              <c:strCache>
                <c:ptCount val="2"/>
                <c:pt idx="0">
                  <c:v>大阪市</c:v>
                </c:pt>
                <c:pt idx="1">
                  <c:v>全国</c:v>
                </c:pt>
              </c:strCache>
            </c:strRef>
          </c:cat>
          <c:val>
            <c:numRef>
              <c:f>'8_学校質問より(1)'!$V$48:$V$49</c:f>
              <c:numCache>
                <c:formatCode>0.0_ </c:formatCode>
                <c:ptCount val="2"/>
                <c:pt idx="0">
                  <c:v>0</c:v>
                </c:pt>
                <c:pt idx="1">
                  <c:v>0</c:v>
                </c:pt>
              </c:numCache>
            </c:numRef>
          </c:val>
          <c:extLst>
            <c:ext xmlns:c16="http://schemas.microsoft.com/office/drawing/2014/chart" uri="{C3380CC4-5D6E-409C-BE32-E72D297353CC}">
              <c16:uniqueId val="{00000008-12B1-4816-892B-B87E96FB845D}"/>
            </c:ext>
          </c:extLst>
        </c:ser>
        <c:ser>
          <c:idx val="6"/>
          <c:order val="6"/>
          <c:tx>
            <c:strRef>
              <c:f>'8_学校質問より(1)'!$W$9</c:f>
              <c:strCache>
                <c:ptCount val="1"/>
                <c:pt idx="0">
                  <c:v>7 </c:v>
                </c:pt>
              </c:strCache>
            </c:strRef>
          </c:tx>
          <c:spPr>
            <a:solidFill>
              <a:schemeClr val="accent6">
                <a:lumMod val="75000"/>
              </a:schemeClr>
            </a:solidFill>
            <a:ln>
              <a:solidFill>
                <a:srgbClr val="000000"/>
              </a:solidFill>
            </a:ln>
          </c:spPr>
          <c:invertIfNegative val="0"/>
          <c:dLbls>
            <c:numFmt formatCode="0.0;;" sourceLinked="0"/>
            <c:spPr>
              <a:noFill/>
              <a:ln>
                <a:noFill/>
              </a:ln>
              <a:effectLst/>
            </c:spPr>
            <c:txPr>
              <a:bodyPr/>
              <a:lstStyle/>
              <a:p>
                <a:pPr>
                  <a:defRPr sz="8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'8_学校質問より(1)'!$P$48:$P$49</c:f>
              <c:strCache>
                <c:ptCount val="2"/>
                <c:pt idx="0">
                  <c:v>大阪市</c:v>
                </c:pt>
                <c:pt idx="1">
                  <c:v>全国</c:v>
                </c:pt>
              </c:strCache>
            </c:strRef>
          </c:cat>
          <c:val>
            <c:numRef>
              <c:f>'8_学校質問より(1)'!$W$48:$W$49</c:f>
              <c:numCache>
                <c:formatCode>0.0_ </c:formatCode>
                <c:ptCount val="2"/>
                <c:pt idx="0">
                  <c:v>0</c:v>
                </c:pt>
                <c:pt idx="1">
                  <c:v>0</c:v>
                </c:pt>
              </c:numCache>
            </c:numRef>
          </c:val>
          <c:extLst>
            <c:ext xmlns:c16="http://schemas.microsoft.com/office/drawing/2014/chart" uri="{C3380CC4-5D6E-409C-BE32-E72D297353CC}">
              <c16:uniqueId val="{00000009-12B1-4816-892B-B87E96FB845D}"/>
            </c:ext>
          </c:extLst>
        </c:ser>
        <c:ser>
          <c:idx val="7"/>
          <c:order val="7"/>
          <c:tx>
            <c:strRef>
              <c:f>'8_学校質問より(1)'!$X$9</c:f>
              <c:strCache>
                <c:ptCount val="1"/>
                <c:pt idx="0">
                  <c:v>8 </c:v>
                </c:pt>
              </c:strCache>
            </c:strRef>
          </c:tx>
          <c:spPr>
            <a:solidFill>
              <a:srgbClr val="66FF99"/>
            </a:solidFill>
            <a:ln>
              <a:solidFill>
                <a:srgbClr val="000000"/>
              </a:solidFill>
            </a:ln>
          </c:spPr>
          <c:invertIfNegative val="0"/>
          <c:dLbls>
            <c:numFmt formatCode="0.0;;" sourceLinked="0"/>
            <c:spPr>
              <a:noFill/>
              <a:ln>
                <a:noFill/>
              </a:ln>
              <a:effectLst/>
            </c:spPr>
            <c:txPr>
              <a:bodyPr/>
              <a:lstStyle/>
              <a:p>
                <a:pPr>
                  <a:defRPr sz="9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'8_学校質問より(1)'!$P$48:$P$49</c:f>
              <c:strCache>
                <c:ptCount val="2"/>
                <c:pt idx="0">
                  <c:v>大阪市</c:v>
                </c:pt>
                <c:pt idx="1">
                  <c:v>全国</c:v>
                </c:pt>
              </c:strCache>
            </c:strRef>
          </c:cat>
          <c:val>
            <c:numRef>
              <c:f>'8_学校質問より(1)'!$X$48:$X$49</c:f>
              <c:numCache>
                <c:formatCode>0.0_ </c:formatCode>
                <c:ptCount val="2"/>
                <c:pt idx="0">
                  <c:v>0</c:v>
                </c:pt>
                <c:pt idx="1">
                  <c:v>0</c:v>
                </c:pt>
              </c:numCache>
            </c:numRef>
          </c:val>
          <c:extLst>
            <c:ext xmlns:c16="http://schemas.microsoft.com/office/drawing/2014/chart" uri="{C3380CC4-5D6E-409C-BE32-E72D297353CC}">
              <c16:uniqueId val="{0000000A-12B1-4816-892B-B87E96FB845D}"/>
            </c:ext>
          </c:extLst>
        </c:ser>
        <c:ser>
          <c:idx val="8"/>
          <c:order val="8"/>
          <c:tx>
            <c:strRef>
              <c:f>'8_学校質問より(1)'!$Y$9</c:f>
              <c:strCache>
                <c:ptCount val="1"/>
                <c:pt idx="0">
                  <c:v>9 </c:v>
                </c:pt>
              </c:strCache>
            </c:strRef>
          </c:tx>
          <c:spPr>
            <a:solidFill>
              <a:srgbClr val="FF9999"/>
            </a:solidFill>
            <a:ln>
              <a:solidFill>
                <a:srgbClr val="000000"/>
              </a:solidFill>
            </a:ln>
          </c:spPr>
          <c:invertIfNegative val="0"/>
          <c:dLbls>
            <c:numFmt formatCode="0.0;;" sourceLinked="0"/>
            <c:spPr>
              <a:noFill/>
              <a:ln>
                <a:noFill/>
              </a:ln>
              <a:effectLst/>
            </c:spPr>
            <c:txPr>
              <a:bodyPr/>
              <a:lstStyle/>
              <a:p>
                <a:pPr>
                  <a:defRPr sz="9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'8_学校質問より(1)'!$P$48:$P$49</c:f>
              <c:strCache>
                <c:ptCount val="2"/>
                <c:pt idx="0">
                  <c:v>大阪市</c:v>
                </c:pt>
                <c:pt idx="1">
                  <c:v>全国</c:v>
                </c:pt>
              </c:strCache>
            </c:strRef>
          </c:cat>
          <c:val>
            <c:numRef>
              <c:f>'8_学校質問より(1)'!$Y$48:$Y$49</c:f>
              <c:numCache>
                <c:formatCode>0.0_ </c:formatCode>
                <c:ptCount val="2"/>
                <c:pt idx="0">
                  <c:v>0</c:v>
                </c:pt>
                <c:pt idx="1">
                  <c:v>0</c:v>
                </c:pt>
              </c:numCache>
            </c:numRef>
          </c:val>
          <c:extLst>
            <c:ext xmlns:c16="http://schemas.microsoft.com/office/drawing/2014/chart" uri="{C3380CC4-5D6E-409C-BE32-E72D297353CC}">
              <c16:uniqueId val="{0000000B-12B1-4816-892B-B87E96FB845D}"/>
            </c:ext>
          </c:extLst>
        </c:ser>
        <c:ser>
          <c:idx val="9"/>
          <c:order val="9"/>
          <c:tx>
            <c:strRef>
              <c:f>'8_学校質問より(1)'!$Z$9</c:f>
              <c:strCache>
                <c:ptCount val="1"/>
                <c:pt idx="0">
                  <c:v>10</c:v>
                </c:pt>
              </c:strCache>
            </c:strRef>
          </c:tx>
          <c:spPr>
            <a:solidFill>
              <a:srgbClr val="FFC000"/>
            </a:solidFill>
            <a:ln>
              <a:solidFill>
                <a:prstClr val="black"/>
              </a:solidFill>
            </a:ln>
          </c:spPr>
          <c:invertIfNegative val="0"/>
          <c:dLbls>
            <c:numFmt formatCode="0.0;;" sourceLinked="0"/>
            <c:spPr>
              <a:noFill/>
              <a:ln>
                <a:noFill/>
              </a:ln>
              <a:effectLst/>
            </c:spPr>
            <c:txPr>
              <a:bodyPr/>
              <a:lstStyle/>
              <a:p>
                <a:pPr>
                  <a:defRPr sz="8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'8_学校質問より(1)'!$P$48:$P$49</c:f>
              <c:strCache>
                <c:ptCount val="2"/>
                <c:pt idx="0">
                  <c:v>大阪市</c:v>
                </c:pt>
                <c:pt idx="1">
                  <c:v>全国</c:v>
                </c:pt>
              </c:strCache>
            </c:strRef>
          </c:cat>
          <c:val>
            <c:numRef>
              <c:f>'8_学校質問より(1)'!$Z$48:$Z$49</c:f>
              <c:numCache>
                <c:formatCode>0.0_ </c:formatCode>
                <c:ptCount val="2"/>
                <c:pt idx="0">
                  <c:v>0</c:v>
                </c:pt>
                <c:pt idx="1">
                  <c:v>0</c:v>
                </c:pt>
              </c:numCache>
            </c:numRef>
          </c:val>
          <c:extLst>
            <c:ext xmlns:c16="http://schemas.microsoft.com/office/drawing/2014/chart" uri="{C3380CC4-5D6E-409C-BE32-E72D297353CC}">
              <c16:uniqueId val="{0000000C-12B1-4816-892B-B87E96FB845D}"/>
            </c:ext>
          </c:extLst>
        </c:ser>
        <c:dLbls>
          <c:showLegendKey val="0"/>
          <c:showVal val="0"/>
          <c:showCatName val="0"/>
          <c:showSerName val="0"/>
          <c:showPercent val="0"/>
          <c:showBubbleSize val="0"/>
        </c:dLbls>
        <c:gapWidth val="100"/>
        <c:overlap val="100"/>
        <c:serLines>
          <c:spPr>
            <a:ln w="3175">
              <a:solidFill>
                <a:srgbClr val="000000"/>
              </a:solidFill>
              <a:prstDash val="solid"/>
            </a:ln>
          </c:spPr>
        </c:serLines>
        <c:axId val="460989760"/>
        <c:axId val="460996032"/>
      </c:barChart>
      <c:catAx>
        <c:axId val="460989760"/>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460996032"/>
        <c:crosses val="autoZero"/>
        <c:auto val="1"/>
        <c:lblAlgn val="ctr"/>
        <c:lblOffset val="30"/>
        <c:tickLblSkip val="1"/>
        <c:tickMarkSkip val="1"/>
        <c:noMultiLvlLbl val="0"/>
      </c:catAx>
      <c:valAx>
        <c:axId val="460996032"/>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460989760"/>
        <c:crosses val="max"/>
        <c:crossBetween val="between"/>
        <c:minorUnit val="0.2"/>
      </c:valAx>
      <c:spPr>
        <a:noFill/>
        <a:ln w="12700">
          <a:solidFill>
            <a:srgbClr val="808080"/>
          </a:solidFill>
          <a:prstDash val="solid"/>
        </a:ln>
      </c:spPr>
    </c:plotArea>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465" r="0.75000000000001465" t="1" header="0.51200000000000001" footer="0.51200000000000001"/>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4184387414259"/>
          <c:y val="0.10869642136847708"/>
          <c:w val="0.82559283747314738"/>
          <c:h val="0.67455217732820005"/>
        </c:manualLayout>
      </c:layout>
      <c:barChart>
        <c:barDir val="bar"/>
        <c:grouping val="percentStacked"/>
        <c:varyColors val="0"/>
        <c:ser>
          <c:idx val="0"/>
          <c:order val="0"/>
          <c:tx>
            <c:strRef>
              <c:f>'8_学校質問より(1)'!$Q$9</c:f>
              <c:strCache>
                <c:ptCount val="1"/>
                <c:pt idx="0">
                  <c:v>1 </c:v>
                </c:pt>
              </c:strCache>
            </c:strRef>
          </c:tx>
          <c:spPr>
            <a:solidFill>
              <a:srgbClr val="9999FF"/>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'8_学校質問より(1)'!$P$58:$P$59</c:f>
              <c:strCache>
                <c:ptCount val="2"/>
                <c:pt idx="0">
                  <c:v>大阪市</c:v>
                </c:pt>
                <c:pt idx="1">
                  <c:v>全国</c:v>
                </c:pt>
              </c:strCache>
            </c:strRef>
          </c:cat>
          <c:val>
            <c:numRef>
              <c:f>'8_学校質問より(1)'!$Q$58:$Q$59</c:f>
              <c:numCache>
                <c:formatCode>0.0_ </c:formatCode>
                <c:ptCount val="2"/>
                <c:pt idx="0">
                  <c:v>0</c:v>
                </c:pt>
                <c:pt idx="1">
                  <c:v>0</c:v>
                </c:pt>
              </c:numCache>
            </c:numRef>
          </c:val>
          <c:extLst>
            <c:ext xmlns:c16="http://schemas.microsoft.com/office/drawing/2014/chart" uri="{C3380CC4-5D6E-409C-BE32-E72D297353CC}">
              <c16:uniqueId val="{00000000-9035-4935-B11D-79AE733B21BD}"/>
            </c:ext>
          </c:extLst>
        </c:ser>
        <c:ser>
          <c:idx val="1"/>
          <c:order val="1"/>
          <c:tx>
            <c:strRef>
              <c:f>'8_学校質問より(1)'!$R$9</c:f>
              <c:strCache>
                <c:ptCount val="1"/>
                <c:pt idx="0">
                  <c:v>2 </c:v>
                </c:pt>
              </c:strCache>
            </c:strRef>
          </c:tx>
          <c:spPr>
            <a:solidFill>
              <a:srgbClr val="993366"/>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'8_学校質問より(1)'!$P$58:$P$59</c:f>
              <c:strCache>
                <c:ptCount val="2"/>
                <c:pt idx="0">
                  <c:v>大阪市</c:v>
                </c:pt>
                <c:pt idx="1">
                  <c:v>全国</c:v>
                </c:pt>
              </c:strCache>
            </c:strRef>
          </c:cat>
          <c:val>
            <c:numRef>
              <c:f>'8_学校質問より(1)'!$R$58:$R$59</c:f>
              <c:numCache>
                <c:formatCode>0.0_ </c:formatCode>
                <c:ptCount val="2"/>
                <c:pt idx="0">
                  <c:v>0</c:v>
                </c:pt>
                <c:pt idx="1">
                  <c:v>0</c:v>
                </c:pt>
              </c:numCache>
            </c:numRef>
          </c:val>
          <c:extLst>
            <c:ext xmlns:c16="http://schemas.microsoft.com/office/drawing/2014/chart" uri="{C3380CC4-5D6E-409C-BE32-E72D297353CC}">
              <c16:uniqueId val="{00000001-9035-4935-B11D-79AE733B21BD}"/>
            </c:ext>
          </c:extLst>
        </c:ser>
        <c:ser>
          <c:idx val="2"/>
          <c:order val="2"/>
          <c:tx>
            <c:strRef>
              <c:f>'8_学校質問より(1)'!$S$9</c:f>
              <c:strCache>
                <c:ptCount val="1"/>
                <c:pt idx="0">
                  <c:v>3 </c:v>
                </c:pt>
              </c:strCache>
            </c:strRef>
          </c:tx>
          <c:spPr>
            <a:solidFill>
              <a:srgbClr val="FFFFCC"/>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'8_学校質問より(1)'!$P$58:$P$59</c:f>
              <c:strCache>
                <c:ptCount val="2"/>
                <c:pt idx="0">
                  <c:v>大阪市</c:v>
                </c:pt>
                <c:pt idx="1">
                  <c:v>全国</c:v>
                </c:pt>
              </c:strCache>
            </c:strRef>
          </c:cat>
          <c:val>
            <c:numRef>
              <c:f>'8_学校質問より(1)'!$S$58:$S$59</c:f>
              <c:numCache>
                <c:formatCode>0.0_ </c:formatCode>
                <c:ptCount val="2"/>
                <c:pt idx="0">
                  <c:v>0</c:v>
                </c:pt>
                <c:pt idx="1">
                  <c:v>0</c:v>
                </c:pt>
              </c:numCache>
            </c:numRef>
          </c:val>
          <c:extLst>
            <c:ext xmlns:c16="http://schemas.microsoft.com/office/drawing/2014/chart" uri="{C3380CC4-5D6E-409C-BE32-E72D297353CC}">
              <c16:uniqueId val="{00000002-9035-4935-B11D-79AE733B21BD}"/>
            </c:ext>
          </c:extLst>
        </c:ser>
        <c:ser>
          <c:idx val="3"/>
          <c:order val="3"/>
          <c:tx>
            <c:strRef>
              <c:f>'8_学校質問より(1)'!$T$9</c:f>
              <c:strCache>
                <c:ptCount val="1"/>
                <c:pt idx="0">
                  <c:v>4 </c:v>
                </c:pt>
              </c:strCache>
            </c:strRef>
          </c:tx>
          <c:spPr>
            <a:solidFill>
              <a:srgbClr val="CCFFFF"/>
            </a:solidFill>
            <a:ln w="12700">
              <a:solidFill>
                <a:prstClr val="black"/>
              </a:solidFill>
            </a:ln>
          </c:spPr>
          <c:invertIfNegative val="0"/>
          <c:dLbls>
            <c:dLbl>
              <c:idx val="1"/>
              <c:layout>
                <c:manualLayout>
                  <c:x val="2.3270579116762252E-2"/>
                  <c:y val="-1.440215573018441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133-45CB-BE16-BAB6D2D62A04}"/>
                </c:ext>
              </c:extLst>
            </c:dLbl>
            <c:numFmt formatCode="0.0;;" sourceLinked="0"/>
            <c:spPr>
              <a:noFill/>
              <a:ln>
                <a:noFill/>
              </a:ln>
              <a:effectLst/>
            </c:spPr>
            <c:txPr>
              <a:bodyPr/>
              <a:lstStyle/>
              <a:p>
                <a:pPr>
                  <a:defRPr sz="800" b="1">
                    <a:latin typeface="+mn-ea"/>
                    <a:ea typeface="+mn-ea"/>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'8_学校質問より(1)'!$P$58:$P$59</c:f>
              <c:strCache>
                <c:ptCount val="2"/>
                <c:pt idx="0">
                  <c:v>大阪市</c:v>
                </c:pt>
                <c:pt idx="1">
                  <c:v>全国</c:v>
                </c:pt>
              </c:strCache>
            </c:strRef>
          </c:cat>
          <c:val>
            <c:numRef>
              <c:f>'8_学校質問より(1)'!$T$58:$T$59</c:f>
              <c:numCache>
                <c:formatCode>0.0_ </c:formatCode>
                <c:ptCount val="2"/>
                <c:pt idx="0">
                  <c:v>0</c:v>
                </c:pt>
                <c:pt idx="1">
                  <c:v>0</c:v>
                </c:pt>
              </c:numCache>
            </c:numRef>
          </c:val>
          <c:extLst>
            <c:ext xmlns:c16="http://schemas.microsoft.com/office/drawing/2014/chart" uri="{C3380CC4-5D6E-409C-BE32-E72D297353CC}">
              <c16:uniqueId val="{00000003-9035-4935-B11D-79AE733B21BD}"/>
            </c:ext>
          </c:extLst>
        </c:ser>
        <c:ser>
          <c:idx val="4"/>
          <c:order val="4"/>
          <c:tx>
            <c:strRef>
              <c:f>'8_学校質問より(1)'!$U$9</c:f>
              <c:strCache>
                <c:ptCount val="1"/>
                <c:pt idx="0">
                  <c:v>5 </c:v>
                </c:pt>
              </c:strCache>
            </c:strRef>
          </c:tx>
          <c:spPr>
            <a:solidFill>
              <a:prstClr val="white"/>
            </a:solidFill>
            <a:ln>
              <a:solidFill>
                <a:srgbClr val="000000"/>
              </a:solidFill>
            </a:ln>
          </c:spPr>
          <c:invertIfNegative val="0"/>
          <c:dLbls>
            <c:dLbl>
              <c:idx val="1"/>
              <c:layout>
                <c:manualLayout>
                  <c:x val="2.2759856630824452E-3"/>
                  <c:y val="8.8971929356291589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035-4935-B11D-79AE733B21BD}"/>
                </c:ext>
              </c:extLst>
            </c:dLbl>
            <c:dLbl>
              <c:idx val="2"/>
              <c:layout>
                <c:manualLayout>
                  <c:x val="2.2759856630824452E-3"/>
                  <c:y val="-1.12985453089552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035-4935-B11D-79AE733B21BD}"/>
                </c:ext>
              </c:extLst>
            </c:dLbl>
            <c:numFmt formatCode="0.0;;" sourceLinked="0"/>
            <c:spPr>
              <a:noFill/>
              <a:ln>
                <a:noFill/>
              </a:ln>
              <a:effectLst/>
            </c:spPr>
            <c:txPr>
              <a:bodyPr/>
              <a:lstStyle/>
              <a:p>
                <a:pPr>
                  <a:defRPr sz="8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'8_学校質問より(1)'!$P$58:$P$59</c:f>
              <c:strCache>
                <c:ptCount val="2"/>
                <c:pt idx="0">
                  <c:v>大阪市</c:v>
                </c:pt>
                <c:pt idx="1">
                  <c:v>全国</c:v>
                </c:pt>
              </c:strCache>
            </c:strRef>
          </c:cat>
          <c:val>
            <c:numRef>
              <c:f>'8_学校質問より(1)'!$U$58:$U$59</c:f>
              <c:numCache>
                <c:formatCode>0.0_ </c:formatCode>
                <c:ptCount val="2"/>
                <c:pt idx="0">
                  <c:v>0</c:v>
                </c:pt>
                <c:pt idx="1">
                  <c:v>0</c:v>
                </c:pt>
              </c:numCache>
            </c:numRef>
          </c:val>
          <c:extLst>
            <c:ext xmlns:c16="http://schemas.microsoft.com/office/drawing/2014/chart" uri="{C3380CC4-5D6E-409C-BE32-E72D297353CC}">
              <c16:uniqueId val="{00000006-9035-4935-B11D-79AE733B21BD}"/>
            </c:ext>
          </c:extLst>
        </c:ser>
        <c:ser>
          <c:idx val="5"/>
          <c:order val="5"/>
          <c:tx>
            <c:strRef>
              <c:f>'8_学校質問より(1)'!$V$9</c:f>
              <c:strCache>
                <c:ptCount val="1"/>
                <c:pt idx="0">
                  <c:v>6 </c:v>
                </c:pt>
              </c:strCache>
            </c:strRef>
          </c:tx>
          <c:spPr>
            <a:solidFill>
              <a:srgbClr val="00B050"/>
            </a:solidFill>
            <a:ln>
              <a:solidFill>
                <a:srgbClr val="000000"/>
              </a:solidFill>
            </a:ln>
          </c:spPr>
          <c:invertIfNegative val="0"/>
          <c:dLbls>
            <c:numFmt formatCode="0.0;;" sourceLinked="0"/>
            <c:spPr>
              <a:noFill/>
              <a:ln>
                <a:noFill/>
              </a:ln>
              <a:effectLst/>
            </c:spPr>
            <c:txPr>
              <a:bodyPr/>
              <a:lstStyle/>
              <a:p>
                <a:pPr>
                  <a:defRPr sz="8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'8_学校質問より(1)'!$P$58:$P$59</c:f>
              <c:strCache>
                <c:ptCount val="2"/>
                <c:pt idx="0">
                  <c:v>大阪市</c:v>
                </c:pt>
                <c:pt idx="1">
                  <c:v>全国</c:v>
                </c:pt>
              </c:strCache>
            </c:strRef>
          </c:cat>
          <c:val>
            <c:numRef>
              <c:f>'8_学校質問より(1)'!$V$58:$V$59</c:f>
              <c:numCache>
                <c:formatCode>0.0_ </c:formatCode>
                <c:ptCount val="2"/>
                <c:pt idx="0">
                  <c:v>0</c:v>
                </c:pt>
                <c:pt idx="1">
                  <c:v>0</c:v>
                </c:pt>
              </c:numCache>
            </c:numRef>
          </c:val>
          <c:extLst>
            <c:ext xmlns:c16="http://schemas.microsoft.com/office/drawing/2014/chart" uri="{C3380CC4-5D6E-409C-BE32-E72D297353CC}">
              <c16:uniqueId val="{00000007-9035-4935-B11D-79AE733B21BD}"/>
            </c:ext>
          </c:extLst>
        </c:ser>
        <c:ser>
          <c:idx val="6"/>
          <c:order val="6"/>
          <c:tx>
            <c:strRef>
              <c:f>'8_学校質問より(1)'!$W$9</c:f>
              <c:strCache>
                <c:ptCount val="1"/>
                <c:pt idx="0">
                  <c:v>7 </c:v>
                </c:pt>
              </c:strCache>
            </c:strRef>
          </c:tx>
          <c:spPr>
            <a:solidFill>
              <a:schemeClr val="accent6">
                <a:lumMod val="75000"/>
              </a:schemeClr>
            </a:solidFill>
            <a:ln>
              <a:solidFill>
                <a:srgbClr val="000000"/>
              </a:solidFill>
            </a:ln>
          </c:spPr>
          <c:invertIfNegative val="0"/>
          <c:dLbls>
            <c:numFmt formatCode="0.0;;" sourceLinked="0"/>
            <c:spPr>
              <a:noFill/>
              <a:ln>
                <a:noFill/>
              </a:ln>
              <a:effectLst/>
            </c:spPr>
            <c:txPr>
              <a:bodyPr/>
              <a:lstStyle/>
              <a:p>
                <a:pPr>
                  <a:defRPr sz="8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'8_学校質問より(1)'!$P$58:$P$59</c:f>
              <c:strCache>
                <c:ptCount val="2"/>
                <c:pt idx="0">
                  <c:v>大阪市</c:v>
                </c:pt>
                <c:pt idx="1">
                  <c:v>全国</c:v>
                </c:pt>
              </c:strCache>
            </c:strRef>
          </c:cat>
          <c:val>
            <c:numRef>
              <c:f>'8_学校質問より(1)'!$W$58:$W$59</c:f>
              <c:numCache>
                <c:formatCode>0.0_ </c:formatCode>
                <c:ptCount val="2"/>
                <c:pt idx="0">
                  <c:v>0</c:v>
                </c:pt>
                <c:pt idx="1">
                  <c:v>0</c:v>
                </c:pt>
              </c:numCache>
            </c:numRef>
          </c:val>
          <c:extLst>
            <c:ext xmlns:c16="http://schemas.microsoft.com/office/drawing/2014/chart" uri="{C3380CC4-5D6E-409C-BE32-E72D297353CC}">
              <c16:uniqueId val="{00000008-9035-4935-B11D-79AE733B21BD}"/>
            </c:ext>
          </c:extLst>
        </c:ser>
        <c:ser>
          <c:idx val="7"/>
          <c:order val="7"/>
          <c:tx>
            <c:strRef>
              <c:f>'8_学校質問より(1)'!$X$9</c:f>
              <c:strCache>
                <c:ptCount val="1"/>
                <c:pt idx="0">
                  <c:v>8 </c:v>
                </c:pt>
              </c:strCache>
            </c:strRef>
          </c:tx>
          <c:spPr>
            <a:solidFill>
              <a:srgbClr val="66FF99"/>
            </a:solidFill>
            <a:ln>
              <a:solidFill>
                <a:srgbClr val="000000"/>
              </a:solidFill>
            </a:ln>
          </c:spPr>
          <c:invertIfNegative val="0"/>
          <c:dLbls>
            <c:numFmt formatCode="0.0;;" sourceLinked="0"/>
            <c:spPr>
              <a:noFill/>
              <a:ln>
                <a:noFill/>
              </a:ln>
              <a:effectLst/>
            </c:spPr>
            <c:txPr>
              <a:bodyPr/>
              <a:lstStyle/>
              <a:p>
                <a:pPr>
                  <a:defRPr sz="9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'8_学校質問より(1)'!$P$58:$P$59</c:f>
              <c:strCache>
                <c:ptCount val="2"/>
                <c:pt idx="0">
                  <c:v>大阪市</c:v>
                </c:pt>
                <c:pt idx="1">
                  <c:v>全国</c:v>
                </c:pt>
              </c:strCache>
            </c:strRef>
          </c:cat>
          <c:val>
            <c:numRef>
              <c:f>'8_学校質問より(1)'!$X$58:$X$59</c:f>
              <c:numCache>
                <c:formatCode>0.0_ </c:formatCode>
                <c:ptCount val="2"/>
                <c:pt idx="0">
                  <c:v>0</c:v>
                </c:pt>
                <c:pt idx="1">
                  <c:v>0</c:v>
                </c:pt>
              </c:numCache>
            </c:numRef>
          </c:val>
          <c:extLst>
            <c:ext xmlns:c16="http://schemas.microsoft.com/office/drawing/2014/chart" uri="{C3380CC4-5D6E-409C-BE32-E72D297353CC}">
              <c16:uniqueId val="{00000009-9035-4935-B11D-79AE733B21BD}"/>
            </c:ext>
          </c:extLst>
        </c:ser>
        <c:ser>
          <c:idx val="8"/>
          <c:order val="8"/>
          <c:tx>
            <c:strRef>
              <c:f>'8_学校質問より(1)'!$Y$9</c:f>
              <c:strCache>
                <c:ptCount val="1"/>
                <c:pt idx="0">
                  <c:v>9 </c:v>
                </c:pt>
              </c:strCache>
            </c:strRef>
          </c:tx>
          <c:spPr>
            <a:solidFill>
              <a:srgbClr val="FF9999"/>
            </a:solidFill>
            <a:ln>
              <a:solidFill>
                <a:srgbClr val="000000"/>
              </a:solidFill>
            </a:ln>
          </c:spPr>
          <c:invertIfNegative val="0"/>
          <c:dLbls>
            <c:numFmt formatCode="0.0;;" sourceLinked="0"/>
            <c:spPr>
              <a:noFill/>
              <a:ln>
                <a:noFill/>
              </a:ln>
              <a:effectLst/>
            </c:spPr>
            <c:txPr>
              <a:bodyPr/>
              <a:lstStyle/>
              <a:p>
                <a:pPr>
                  <a:defRPr sz="9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'8_学校質問より(1)'!$P$58:$P$59</c:f>
              <c:strCache>
                <c:ptCount val="2"/>
                <c:pt idx="0">
                  <c:v>大阪市</c:v>
                </c:pt>
                <c:pt idx="1">
                  <c:v>全国</c:v>
                </c:pt>
              </c:strCache>
            </c:strRef>
          </c:cat>
          <c:val>
            <c:numRef>
              <c:f>'8_学校質問より(1)'!$Y$58:$Y$59</c:f>
              <c:numCache>
                <c:formatCode>0.0_ </c:formatCode>
                <c:ptCount val="2"/>
                <c:pt idx="0">
                  <c:v>0</c:v>
                </c:pt>
                <c:pt idx="1">
                  <c:v>0</c:v>
                </c:pt>
              </c:numCache>
            </c:numRef>
          </c:val>
          <c:extLst>
            <c:ext xmlns:c16="http://schemas.microsoft.com/office/drawing/2014/chart" uri="{C3380CC4-5D6E-409C-BE32-E72D297353CC}">
              <c16:uniqueId val="{0000000A-9035-4935-B11D-79AE733B21BD}"/>
            </c:ext>
          </c:extLst>
        </c:ser>
        <c:ser>
          <c:idx val="9"/>
          <c:order val="9"/>
          <c:tx>
            <c:strRef>
              <c:f>'8_学校質問より(1)'!$Z$9</c:f>
              <c:strCache>
                <c:ptCount val="1"/>
                <c:pt idx="0">
                  <c:v>10</c:v>
                </c:pt>
              </c:strCache>
            </c:strRef>
          </c:tx>
          <c:spPr>
            <a:solidFill>
              <a:srgbClr val="FFC000"/>
            </a:solidFill>
            <a:ln>
              <a:solidFill>
                <a:prstClr val="black"/>
              </a:solidFill>
            </a:ln>
          </c:spPr>
          <c:invertIfNegative val="0"/>
          <c:dLbls>
            <c:numFmt formatCode="0.0;;" sourceLinked="0"/>
            <c:spPr>
              <a:noFill/>
              <a:ln>
                <a:noFill/>
              </a:ln>
              <a:effectLst/>
            </c:spPr>
            <c:txPr>
              <a:bodyPr/>
              <a:lstStyle/>
              <a:p>
                <a:pPr>
                  <a:defRPr sz="8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'8_学校質問より(1)'!$P$58:$P$59</c:f>
              <c:strCache>
                <c:ptCount val="2"/>
                <c:pt idx="0">
                  <c:v>大阪市</c:v>
                </c:pt>
                <c:pt idx="1">
                  <c:v>全国</c:v>
                </c:pt>
              </c:strCache>
            </c:strRef>
          </c:cat>
          <c:val>
            <c:numRef>
              <c:f>'8_学校質問より(1)'!$Z$58:$Z$59</c:f>
              <c:numCache>
                <c:formatCode>0.0_ </c:formatCode>
                <c:ptCount val="2"/>
                <c:pt idx="0">
                  <c:v>0</c:v>
                </c:pt>
                <c:pt idx="1">
                  <c:v>0</c:v>
                </c:pt>
              </c:numCache>
            </c:numRef>
          </c:val>
          <c:extLst>
            <c:ext xmlns:c16="http://schemas.microsoft.com/office/drawing/2014/chart" uri="{C3380CC4-5D6E-409C-BE32-E72D297353CC}">
              <c16:uniqueId val="{0000000B-9035-4935-B11D-79AE733B21BD}"/>
            </c:ext>
          </c:extLst>
        </c:ser>
        <c:dLbls>
          <c:showLegendKey val="0"/>
          <c:showVal val="0"/>
          <c:showCatName val="0"/>
          <c:showSerName val="0"/>
          <c:showPercent val="0"/>
          <c:showBubbleSize val="0"/>
        </c:dLbls>
        <c:gapWidth val="100"/>
        <c:overlap val="100"/>
        <c:serLines>
          <c:spPr>
            <a:ln w="3175">
              <a:solidFill>
                <a:srgbClr val="000000"/>
              </a:solidFill>
              <a:prstDash val="solid"/>
            </a:ln>
          </c:spPr>
        </c:serLines>
        <c:axId val="460991328"/>
        <c:axId val="460992896"/>
      </c:barChart>
      <c:catAx>
        <c:axId val="460991328"/>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460992896"/>
        <c:crosses val="autoZero"/>
        <c:auto val="1"/>
        <c:lblAlgn val="ctr"/>
        <c:lblOffset val="30"/>
        <c:tickLblSkip val="1"/>
        <c:tickMarkSkip val="1"/>
        <c:noMultiLvlLbl val="0"/>
      </c:catAx>
      <c:valAx>
        <c:axId val="460992896"/>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460991328"/>
        <c:crosses val="max"/>
        <c:crossBetween val="between"/>
        <c:minorUnit val="0.2"/>
      </c:valAx>
      <c:spPr>
        <a:noFill/>
        <a:ln w="12700">
          <a:solidFill>
            <a:srgbClr val="808080"/>
          </a:solidFill>
          <a:prstDash val="solid"/>
        </a:ln>
      </c:spPr>
    </c:plotArea>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465" r="0.7500000000000146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nchor="t" anchorCtr="1"/>
          <a:lstStyle/>
          <a:p>
            <a:pPr algn="ctr">
              <a:defRPr sz="900" b="0" i="0" u="none" strike="noStrike" baseline="0">
                <a:solidFill>
                  <a:srgbClr val="000000"/>
                </a:solidFill>
                <a:latin typeface="ＭＳ Ｐ明朝" pitchFamily="18" charset="-128"/>
                <a:ea typeface="ＭＳ Ｐ明朝" pitchFamily="18" charset="-128"/>
                <a:cs typeface="ＭＳ Ｐゴシック"/>
              </a:defRPr>
            </a:pPr>
            <a:r>
              <a:rPr lang="ja-JP" altLang="en-US"/>
              <a:t>平均正答率（対全国比）</a:t>
            </a:r>
          </a:p>
        </c:rich>
      </c:tx>
      <c:layout>
        <c:manualLayout>
          <c:xMode val="edge"/>
          <c:yMode val="edge"/>
          <c:x val="0.30866541436420375"/>
          <c:y val="1.65519946667371E-2"/>
        </c:manualLayout>
      </c:layout>
      <c:overlay val="0"/>
      <c:spPr>
        <a:noFill/>
        <a:ln w="25400">
          <a:noFill/>
        </a:ln>
      </c:spPr>
    </c:title>
    <c:autoTitleDeleted val="0"/>
    <c:plotArea>
      <c:layout>
        <c:manualLayout>
          <c:layoutTarget val="inner"/>
          <c:xMode val="edge"/>
          <c:yMode val="edge"/>
          <c:x val="0.13394051495890105"/>
          <c:y val="0.17259628652851974"/>
          <c:w val="0.79560261176931346"/>
          <c:h val="0.51110484705285053"/>
        </c:manualLayout>
      </c:layout>
      <c:barChart>
        <c:barDir val="col"/>
        <c:grouping val="clustered"/>
        <c:varyColors val="0"/>
        <c:ser>
          <c:idx val="2"/>
          <c:order val="0"/>
          <c:tx>
            <c:strRef>
              <c:f>'5_教科に関する調査'!$S$12</c:f>
              <c:strCache>
                <c:ptCount val="1"/>
                <c:pt idx="0">
                  <c:v>学校</c:v>
                </c:pt>
              </c:strCache>
            </c:strRef>
          </c:tx>
          <c:spPr>
            <a:solidFill>
              <a:srgbClr val="68A042"/>
            </a:solidFill>
            <a:ln>
              <a:solidFill>
                <a:schemeClr val="tx1"/>
              </a:solidFill>
            </a:ln>
          </c:spPr>
          <c:invertIfNegative val="0"/>
          <c:cat>
            <c:strRef>
              <c:extLst>
                <c:ext xmlns:c15="http://schemas.microsoft.com/office/drawing/2012/chart" uri="{02D57815-91ED-43cb-92C2-25804820EDAC}">
                  <c15:fullRef>
                    <c15:sqref>('5_教科に関する調査'!$T$11,'5_教科に関する調査'!$U$11,'5_教科に関する調査'!$V$11)</c15:sqref>
                  </c15:fullRef>
                </c:ext>
              </c:extLst>
              <c:f>('5_教科に関する調査'!$T$11,'5_教科に関する調査'!$U$11)</c:f>
              <c:strCache>
                <c:ptCount val="2"/>
                <c:pt idx="0">
                  <c:v>国語</c:v>
                </c:pt>
                <c:pt idx="1">
                  <c:v>数学</c:v>
                </c:pt>
              </c:strCache>
            </c:strRef>
          </c:cat>
          <c:val>
            <c:numRef>
              <c:extLst>
                <c:ext xmlns:c15="http://schemas.microsoft.com/office/drawing/2012/chart" uri="{02D57815-91ED-43cb-92C2-25804820EDAC}">
                  <c15:fullRef>
                    <c15:sqref>'5_教科に関する調査'!$T$12:$V$12</c15:sqref>
                  </c15:fullRef>
                </c:ext>
              </c:extLst>
              <c:f>'5_教科に関する調査'!$T$12:$U$12</c:f>
              <c:numCache>
                <c:formatCode>0.00_);[Red]\(0.00\)</c:formatCode>
                <c:ptCount val="2"/>
                <c:pt idx="0">
                  <c:v>0.68846815834767638</c:v>
                </c:pt>
                <c:pt idx="1">
                  <c:v>0.89523809523809528</c:v>
                </c:pt>
              </c:numCache>
            </c:numRef>
          </c:val>
          <c:extLst>
            <c:ext xmlns:c16="http://schemas.microsoft.com/office/drawing/2014/chart" uri="{C3380CC4-5D6E-409C-BE32-E72D297353CC}">
              <c16:uniqueId val="{00000000-7BCF-4D78-8F77-A04E3E4DE8F5}"/>
            </c:ext>
          </c:extLst>
        </c:ser>
        <c:ser>
          <c:idx val="1"/>
          <c:order val="1"/>
          <c:tx>
            <c:strRef>
              <c:f>'5_教科に関する調査'!$S$13</c:f>
              <c:strCache>
                <c:ptCount val="1"/>
                <c:pt idx="0">
                  <c:v>大阪市</c:v>
                </c:pt>
              </c:strCache>
            </c:strRef>
          </c:tx>
          <c:spPr>
            <a:solidFill>
              <a:srgbClr val="FFCCFF"/>
            </a:solidFill>
            <a:ln>
              <a:solidFill>
                <a:schemeClr val="tx1"/>
              </a:solidFill>
            </a:ln>
          </c:spPr>
          <c:invertIfNegative val="0"/>
          <c:cat>
            <c:strRef>
              <c:extLst>
                <c:ext xmlns:c15="http://schemas.microsoft.com/office/drawing/2012/chart" uri="{02D57815-91ED-43cb-92C2-25804820EDAC}">
                  <c15:fullRef>
                    <c15:sqref>('5_教科に関する調査'!$T$11,'5_教科に関する調査'!$U$11,'5_教科に関する調査'!$V$11)</c15:sqref>
                  </c15:fullRef>
                </c:ext>
              </c:extLst>
              <c:f>('5_教科に関する調査'!$T$11,'5_教科に関する調査'!$U$11)</c:f>
              <c:strCache>
                <c:ptCount val="2"/>
                <c:pt idx="0">
                  <c:v>国語</c:v>
                </c:pt>
                <c:pt idx="1">
                  <c:v>数学</c:v>
                </c:pt>
              </c:strCache>
            </c:strRef>
          </c:cat>
          <c:val>
            <c:numRef>
              <c:extLst>
                <c:ext xmlns:c15="http://schemas.microsoft.com/office/drawing/2012/chart" uri="{02D57815-91ED-43cb-92C2-25804820EDAC}">
                  <c15:fullRef>
                    <c15:sqref>'5_教科に関する調査'!$T$13:$V$13</c15:sqref>
                  </c15:fullRef>
                </c:ext>
              </c:extLst>
              <c:f>'5_教科に関する調査'!$T$13:$U$13</c:f>
              <c:numCache>
                <c:formatCode>0.00_);[Red]\(0.00\)</c:formatCode>
                <c:ptCount val="2"/>
                <c:pt idx="0">
                  <c:v>0.96385542168674698</c:v>
                </c:pt>
                <c:pt idx="1">
                  <c:v>0.97142857142857142</c:v>
                </c:pt>
              </c:numCache>
            </c:numRef>
          </c:val>
          <c:extLst>
            <c:ext xmlns:c16="http://schemas.microsoft.com/office/drawing/2014/chart" uri="{C3380CC4-5D6E-409C-BE32-E72D297353CC}">
              <c16:uniqueId val="{00000001-7BCF-4D78-8F77-A04E3E4DE8F5}"/>
            </c:ext>
          </c:extLst>
        </c:ser>
        <c:dLbls>
          <c:showLegendKey val="0"/>
          <c:showVal val="0"/>
          <c:showCatName val="0"/>
          <c:showSerName val="0"/>
          <c:showPercent val="0"/>
          <c:showBubbleSize val="0"/>
        </c:dLbls>
        <c:gapWidth val="160"/>
        <c:axId val="461213632"/>
        <c:axId val="461212456"/>
      </c:barChart>
      <c:lineChart>
        <c:grouping val="standard"/>
        <c:varyColors val="0"/>
        <c:ser>
          <c:idx val="3"/>
          <c:order val="2"/>
          <c:tx>
            <c:v>全国</c:v>
          </c:tx>
          <c:spPr>
            <a:ln>
              <a:solidFill>
                <a:srgbClr val="002060"/>
              </a:solidFill>
            </a:ln>
          </c:spPr>
          <c:marker>
            <c:symbol val="none"/>
          </c:marker>
          <c:cat>
            <c:strRef>
              <c:extLst>
                <c:ext xmlns:c15="http://schemas.microsoft.com/office/drawing/2012/chart" uri="{02D57815-91ED-43cb-92C2-25804820EDAC}">
                  <c15:fullRef>
                    <c15:sqref>'5_教科に関する調査'!$T$11:$V$11</c15:sqref>
                  </c15:fullRef>
                </c:ext>
              </c:extLst>
              <c:f>'5_教科に関する調査'!$T$11:$U$11</c:f>
              <c:strCache>
                <c:ptCount val="2"/>
                <c:pt idx="0">
                  <c:v>国語</c:v>
                </c:pt>
                <c:pt idx="1">
                  <c:v>数学</c:v>
                </c:pt>
              </c:strCache>
            </c:strRef>
          </c:cat>
          <c:val>
            <c:numRef>
              <c:extLst>
                <c:ext xmlns:c16="http://schemas.microsoft.com/office/drawing/2014/chart" uri="{F5D05F6E-A05E-4728-AFD3-386EB277150F}">
                  <c16:filteredLitCache>
                    <c:numCache>
                      <c:formatCode>General</c:formatCode>
                      <c:ptCount val="1"/>
                      <c:pt idx="2">
                        <c:v>1</c:v>
                      </c:pt>
                    </c:numCache>
                  </c16:filteredLitCache>
                </c:ext>
              </c:extLst>
              <c:f/>
              <c:numCache>
                <c:formatCode>General</c:formatCode>
                <c:ptCount val="2"/>
                <c:pt idx="0">
                  <c:v>1</c:v>
                </c:pt>
                <c:pt idx="1">
                  <c:v>1</c:v>
                </c:pt>
              </c:numCache>
            </c:numRef>
          </c:val>
          <c:smooth val="0"/>
          <c:extLst>
            <c:ext xmlns:c16="http://schemas.microsoft.com/office/drawing/2014/chart" uri="{C3380CC4-5D6E-409C-BE32-E72D297353CC}">
              <c16:uniqueId val="{00000002-7BCF-4D78-8F77-A04E3E4DE8F5}"/>
            </c:ext>
          </c:extLst>
        </c:ser>
        <c:dLbls>
          <c:showLegendKey val="0"/>
          <c:showVal val="0"/>
          <c:showCatName val="0"/>
          <c:showSerName val="0"/>
          <c:showPercent val="0"/>
          <c:showBubbleSize val="0"/>
        </c:dLbls>
        <c:marker val="1"/>
        <c:smooth val="0"/>
        <c:axId val="461206576"/>
        <c:axId val="461210496"/>
      </c:lineChart>
      <c:catAx>
        <c:axId val="461213632"/>
        <c:scaling>
          <c:orientation val="minMax"/>
        </c:scaling>
        <c:delete val="0"/>
        <c:axPos val="b"/>
        <c:numFmt formatCode="@" sourceLinked="0"/>
        <c:majorTickMark val="in"/>
        <c:minorTickMark val="none"/>
        <c:tickLblPos val="nextTo"/>
        <c:spPr>
          <a:ln>
            <a:solidFill>
              <a:schemeClr val="tx1">
                <a:lumMod val="50000"/>
                <a:lumOff val="50000"/>
              </a:schemeClr>
            </a:solidFill>
          </a:ln>
        </c:spPr>
        <c:txPr>
          <a:bodyPr rot="0" vert="horz" anchor="ctr" anchorCtr="1"/>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461212456"/>
        <c:crosses val="autoZero"/>
        <c:auto val="1"/>
        <c:lblAlgn val="ctr"/>
        <c:lblOffset val="80"/>
        <c:tickLblSkip val="1"/>
        <c:tickMarkSkip val="1"/>
        <c:noMultiLvlLbl val="0"/>
      </c:catAx>
      <c:valAx>
        <c:axId val="461212456"/>
        <c:scaling>
          <c:orientation val="minMax"/>
        </c:scaling>
        <c:delete val="0"/>
        <c:axPos val="l"/>
        <c:majorGridlines/>
        <c:numFmt formatCode="#,##0.0_);[Red]\(#,##0.0\)" sourceLinked="0"/>
        <c:majorTickMark val="in"/>
        <c:minorTickMark val="none"/>
        <c:tickLblPos val="nextTo"/>
        <c:spPr>
          <a:ln>
            <a:solidFill>
              <a:schemeClr val="tx1">
                <a:lumMod val="50000"/>
                <a:lumOff val="50000"/>
              </a:schemeClr>
            </a:solidFill>
          </a:ln>
        </c:spPr>
        <c:txPr>
          <a:bodyPr rot="0" vert="horz"/>
          <a:lstStyle/>
          <a:p>
            <a:pPr>
              <a:defRPr sz="800">
                <a:latin typeface="ＭＳ Ｐ明朝" pitchFamily="18" charset="-128"/>
                <a:ea typeface="ＭＳ Ｐ明朝" pitchFamily="18" charset="-128"/>
              </a:defRPr>
            </a:pPr>
            <a:endParaRPr lang="ja-JP"/>
          </a:p>
        </c:txPr>
        <c:crossAx val="461213632"/>
        <c:crosses val="autoZero"/>
        <c:crossBetween val="between"/>
      </c:valAx>
      <c:valAx>
        <c:axId val="461210496"/>
        <c:scaling>
          <c:orientation val="minMax"/>
        </c:scaling>
        <c:delete val="1"/>
        <c:axPos val="l"/>
        <c:numFmt formatCode="General" sourceLinked="1"/>
        <c:majorTickMark val="out"/>
        <c:minorTickMark val="none"/>
        <c:tickLblPos val="nextTo"/>
        <c:crossAx val="461206576"/>
        <c:crosses val="autoZero"/>
        <c:crossBetween val="midCat"/>
        <c:majorUnit val="0.2"/>
      </c:valAx>
      <c:catAx>
        <c:axId val="461206576"/>
        <c:scaling>
          <c:orientation val="minMax"/>
        </c:scaling>
        <c:delete val="0"/>
        <c:axPos val="t"/>
        <c:numFmt formatCode="General" sourceLinked="1"/>
        <c:majorTickMark val="none"/>
        <c:minorTickMark val="none"/>
        <c:tickLblPos val="none"/>
        <c:crossAx val="461210496"/>
        <c:crosses val="max"/>
        <c:auto val="1"/>
        <c:lblAlgn val="ctr"/>
        <c:lblOffset val="100"/>
        <c:noMultiLvlLbl val="0"/>
      </c:catAx>
      <c:spPr>
        <a:ln>
          <a:solidFill>
            <a:schemeClr val="tx1">
              <a:lumMod val="50000"/>
              <a:lumOff val="50000"/>
            </a:schemeClr>
          </a:solidFill>
        </a:ln>
      </c:spPr>
    </c:plotArea>
    <c:legend>
      <c:legendPos val="b"/>
      <c:layout>
        <c:manualLayout>
          <c:xMode val="edge"/>
          <c:yMode val="edge"/>
          <c:x val="0.12620852354545176"/>
          <c:y val="0.83052876202974646"/>
          <c:w val="0.80386477507017007"/>
          <c:h val="0.10482326719089551"/>
        </c:manualLayout>
      </c:layout>
      <c:overlay val="0"/>
      <c:spPr>
        <a:ln>
          <a:solidFill>
            <a:sysClr val="windowText" lastClr="000000"/>
          </a:solidFill>
        </a:ln>
      </c:spPr>
      <c:txPr>
        <a:bodyPr/>
        <a:lstStyle/>
        <a:p>
          <a:pPr>
            <a:defRPr sz="900"/>
          </a:pPr>
          <a:endParaRPr lang="ja-JP"/>
        </a:p>
      </c:txPr>
    </c:legend>
    <c:plotVisOnly val="1"/>
    <c:dispBlanksAs val="gap"/>
    <c:showDLblsOverMax val="0"/>
  </c:chart>
  <c:printSettings>
    <c:headerFooter/>
    <c:pageMargins b="0.75000000000001465" l="0.70000000000000062" r="0.70000000000000062" t="0.75000000000001465" header="0.30000000000000032" footer="0.30000000000000032"/>
    <c:pageSetup paperSize="9" orientation="landscape" horizontalDpi="-3"/>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nchor="t" anchorCtr="1"/>
          <a:lstStyle/>
          <a:p>
            <a:pPr algn="ctr">
              <a:defRPr sz="900" b="0" i="0" u="none" strike="noStrike" baseline="0">
                <a:solidFill>
                  <a:srgbClr val="000000"/>
                </a:solidFill>
                <a:latin typeface="ＭＳ Ｐ明朝" pitchFamily="18" charset="-128"/>
                <a:ea typeface="ＭＳ Ｐ明朝" pitchFamily="18" charset="-128"/>
                <a:cs typeface="ＭＳ Ｐゴシック"/>
              </a:defRPr>
            </a:pPr>
            <a:r>
              <a:rPr lang="ja-JP" altLang="en-US"/>
              <a:t>平均無解答率（対全国比）</a:t>
            </a:r>
          </a:p>
        </c:rich>
      </c:tx>
      <c:layout>
        <c:manualLayout>
          <c:xMode val="edge"/>
          <c:yMode val="edge"/>
          <c:x val="0.30866541436420375"/>
          <c:y val="1.65519946667371E-2"/>
        </c:manualLayout>
      </c:layout>
      <c:overlay val="0"/>
      <c:spPr>
        <a:noFill/>
        <a:ln w="25400">
          <a:noFill/>
        </a:ln>
      </c:spPr>
    </c:title>
    <c:autoTitleDeleted val="0"/>
    <c:plotArea>
      <c:layout>
        <c:manualLayout>
          <c:layoutTarget val="inner"/>
          <c:xMode val="edge"/>
          <c:yMode val="edge"/>
          <c:x val="0.13394051495890105"/>
          <c:y val="0.17259628652851974"/>
          <c:w val="0.79560261176931346"/>
          <c:h val="0.51110484705285053"/>
        </c:manualLayout>
      </c:layout>
      <c:barChart>
        <c:barDir val="col"/>
        <c:grouping val="clustered"/>
        <c:varyColors val="0"/>
        <c:ser>
          <c:idx val="2"/>
          <c:order val="0"/>
          <c:tx>
            <c:strRef>
              <c:f>'5_教科に関する調査'!$S$12</c:f>
              <c:strCache>
                <c:ptCount val="1"/>
                <c:pt idx="0">
                  <c:v>学校</c:v>
                </c:pt>
              </c:strCache>
            </c:strRef>
          </c:tx>
          <c:spPr>
            <a:solidFill>
              <a:srgbClr val="68A042"/>
            </a:solidFill>
            <a:ln>
              <a:solidFill>
                <a:schemeClr val="tx1"/>
              </a:solidFill>
            </a:ln>
          </c:spPr>
          <c:invertIfNegative val="0"/>
          <c:cat>
            <c:strRef>
              <c:extLst>
                <c:ext xmlns:c15="http://schemas.microsoft.com/office/drawing/2012/chart" uri="{02D57815-91ED-43cb-92C2-25804820EDAC}">
                  <c15:fullRef>
                    <c15:sqref>'5_教科に関する調査'!$W$11:$Y$11</c15:sqref>
                  </c15:fullRef>
                </c:ext>
              </c:extLst>
              <c:f>'5_教科に関する調査'!$W$11:$X$11</c:f>
              <c:strCache>
                <c:ptCount val="2"/>
                <c:pt idx="0">
                  <c:v>国語</c:v>
                </c:pt>
                <c:pt idx="1">
                  <c:v>数学</c:v>
                </c:pt>
              </c:strCache>
            </c:strRef>
          </c:cat>
          <c:val>
            <c:numRef>
              <c:extLst>
                <c:ext xmlns:c15="http://schemas.microsoft.com/office/drawing/2012/chart" uri="{02D57815-91ED-43cb-92C2-25804820EDAC}">
                  <c15:fullRef>
                    <c15:sqref>'5_教科に関する調査'!$W$12:$Y$12</c15:sqref>
                  </c15:fullRef>
                </c:ext>
              </c:extLst>
              <c:f>'5_教科に関する調査'!$W$12:$X$12</c:f>
              <c:numCache>
                <c:formatCode>0.00_);[Red]\(0.00\)</c:formatCode>
                <c:ptCount val="2"/>
                <c:pt idx="0">
                  <c:v>1.6153846153846154</c:v>
                </c:pt>
                <c:pt idx="1">
                  <c:v>1.8938053097345131</c:v>
                </c:pt>
              </c:numCache>
            </c:numRef>
          </c:val>
          <c:extLst>
            <c:ext xmlns:c16="http://schemas.microsoft.com/office/drawing/2014/chart" uri="{C3380CC4-5D6E-409C-BE32-E72D297353CC}">
              <c16:uniqueId val="{00000000-03B8-4020-B57A-ECFCCEDF8776}"/>
            </c:ext>
          </c:extLst>
        </c:ser>
        <c:ser>
          <c:idx val="1"/>
          <c:order val="1"/>
          <c:tx>
            <c:strRef>
              <c:f>'5_教科に関する調査'!$S$13</c:f>
              <c:strCache>
                <c:ptCount val="1"/>
                <c:pt idx="0">
                  <c:v>大阪市</c:v>
                </c:pt>
              </c:strCache>
            </c:strRef>
          </c:tx>
          <c:spPr>
            <a:solidFill>
              <a:srgbClr val="FFCCFF"/>
            </a:solidFill>
            <a:ln>
              <a:solidFill>
                <a:schemeClr val="tx1"/>
              </a:solidFill>
            </a:ln>
          </c:spPr>
          <c:invertIfNegative val="0"/>
          <c:cat>
            <c:strRef>
              <c:extLst>
                <c:ext xmlns:c15="http://schemas.microsoft.com/office/drawing/2012/chart" uri="{02D57815-91ED-43cb-92C2-25804820EDAC}">
                  <c15:fullRef>
                    <c15:sqref>'5_教科に関する調査'!$W$11:$Y$11</c15:sqref>
                  </c15:fullRef>
                </c:ext>
              </c:extLst>
              <c:f>'5_教科に関する調査'!$W$11:$X$11</c:f>
              <c:strCache>
                <c:ptCount val="2"/>
                <c:pt idx="0">
                  <c:v>国語</c:v>
                </c:pt>
                <c:pt idx="1">
                  <c:v>数学</c:v>
                </c:pt>
              </c:strCache>
            </c:strRef>
          </c:cat>
          <c:val>
            <c:numRef>
              <c:extLst>
                <c:ext xmlns:c15="http://schemas.microsoft.com/office/drawing/2012/chart" uri="{02D57815-91ED-43cb-92C2-25804820EDAC}">
                  <c15:fullRef>
                    <c15:sqref>'5_教科に関する調査'!$W$13:$Y$13</c15:sqref>
                  </c15:fullRef>
                </c:ext>
              </c:extLst>
              <c:f>'5_教科に関する調査'!$W$13:$X$13</c:f>
              <c:numCache>
                <c:formatCode>0.00_);[Red]\(0.00\)</c:formatCode>
                <c:ptCount val="2"/>
                <c:pt idx="0">
                  <c:v>1.0512820512820513</c:v>
                </c:pt>
                <c:pt idx="1">
                  <c:v>1.1061946902654867</c:v>
                </c:pt>
              </c:numCache>
            </c:numRef>
          </c:val>
          <c:extLst>
            <c:ext xmlns:c16="http://schemas.microsoft.com/office/drawing/2014/chart" uri="{C3380CC4-5D6E-409C-BE32-E72D297353CC}">
              <c16:uniqueId val="{00000001-03B8-4020-B57A-ECFCCEDF8776}"/>
            </c:ext>
          </c:extLst>
        </c:ser>
        <c:dLbls>
          <c:showLegendKey val="0"/>
          <c:showVal val="0"/>
          <c:showCatName val="0"/>
          <c:showSerName val="0"/>
          <c:showPercent val="0"/>
          <c:showBubbleSize val="0"/>
        </c:dLbls>
        <c:gapWidth val="160"/>
        <c:axId val="461212848"/>
        <c:axId val="461212064"/>
      </c:barChart>
      <c:lineChart>
        <c:grouping val="standard"/>
        <c:varyColors val="0"/>
        <c:ser>
          <c:idx val="3"/>
          <c:order val="2"/>
          <c:tx>
            <c:v>全国</c:v>
          </c:tx>
          <c:spPr>
            <a:ln>
              <a:solidFill>
                <a:srgbClr val="002060"/>
              </a:solidFill>
            </a:ln>
          </c:spPr>
          <c:marker>
            <c:symbol val="none"/>
          </c:marker>
          <c:cat>
            <c:strRef>
              <c:extLst>
                <c:ext xmlns:c15="http://schemas.microsoft.com/office/drawing/2012/chart" uri="{02D57815-91ED-43cb-92C2-25804820EDAC}">
                  <c15:fullRef>
                    <c15:sqref>'5_教科に関する調査'!$W$11:$Y$11</c15:sqref>
                  </c15:fullRef>
                </c:ext>
              </c:extLst>
              <c:f>'5_教科に関する調査'!$W$11:$X$11</c:f>
              <c:strCache>
                <c:ptCount val="2"/>
                <c:pt idx="0">
                  <c:v>国語</c:v>
                </c:pt>
                <c:pt idx="1">
                  <c:v>数学</c:v>
                </c:pt>
              </c:strCache>
            </c:strRef>
          </c:cat>
          <c:val>
            <c:numRef>
              <c:extLst>
                <c:ext xmlns:c15="http://schemas.microsoft.com/office/drawing/2012/chart" uri="{02D57815-91ED-43cb-92C2-25804820EDAC}">
                  <c15:fullRef>
                    <c15:sqref>'5_教科に関する調査'!$W$14:$Y$14</c15:sqref>
                  </c15:fullRef>
                </c:ext>
              </c:extLst>
              <c:f>'5_教科に関する調査'!$W$14:$X$14</c:f>
              <c:numCache>
                <c:formatCode>0.0_ </c:formatCode>
                <c:ptCount val="2"/>
                <c:pt idx="0">
                  <c:v>1</c:v>
                </c:pt>
                <c:pt idx="1">
                  <c:v>1</c:v>
                </c:pt>
              </c:numCache>
            </c:numRef>
          </c:val>
          <c:smooth val="0"/>
          <c:extLst>
            <c:ext xmlns:c16="http://schemas.microsoft.com/office/drawing/2014/chart" uri="{C3380CC4-5D6E-409C-BE32-E72D297353CC}">
              <c16:uniqueId val="{00000002-03B8-4020-B57A-ECFCCEDF8776}"/>
            </c:ext>
          </c:extLst>
        </c:ser>
        <c:dLbls>
          <c:showLegendKey val="0"/>
          <c:showVal val="0"/>
          <c:showCatName val="0"/>
          <c:showSerName val="0"/>
          <c:showPercent val="0"/>
          <c:showBubbleSize val="0"/>
        </c:dLbls>
        <c:marker val="1"/>
        <c:smooth val="0"/>
        <c:axId val="461208928"/>
        <c:axId val="461208144"/>
      </c:lineChart>
      <c:catAx>
        <c:axId val="461212848"/>
        <c:scaling>
          <c:orientation val="minMax"/>
        </c:scaling>
        <c:delete val="0"/>
        <c:axPos val="b"/>
        <c:numFmt formatCode="@" sourceLinked="0"/>
        <c:majorTickMark val="in"/>
        <c:minorTickMark val="none"/>
        <c:tickLblPos val="nextTo"/>
        <c:spPr>
          <a:ln>
            <a:solidFill>
              <a:schemeClr val="tx1">
                <a:lumMod val="50000"/>
                <a:lumOff val="50000"/>
              </a:schemeClr>
            </a:solidFill>
          </a:ln>
        </c:spPr>
        <c:txPr>
          <a:bodyPr rot="0" vert="horz" anchor="ctr" anchorCtr="1"/>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461212064"/>
        <c:crosses val="autoZero"/>
        <c:auto val="1"/>
        <c:lblAlgn val="ctr"/>
        <c:lblOffset val="80"/>
        <c:tickLblSkip val="1"/>
        <c:tickMarkSkip val="1"/>
        <c:noMultiLvlLbl val="0"/>
      </c:catAx>
      <c:valAx>
        <c:axId val="461212064"/>
        <c:scaling>
          <c:orientation val="minMax"/>
        </c:scaling>
        <c:delete val="0"/>
        <c:axPos val="l"/>
        <c:majorGridlines/>
        <c:numFmt formatCode="#,##0.0_);[Red]\(#,##0.0\)" sourceLinked="0"/>
        <c:majorTickMark val="in"/>
        <c:minorTickMark val="none"/>
        <c:tickLblPos val="nextTo"/>
        <c:spPr>
          <a:ln>
            <a:solidFill>
              <a:schemeClr val="tx1">
                <a:lumMod val="50000"/>
                <a:lumOff val="50000"/>
              </a:schemeClr>
            </a:solidFill>
          </a:ln>
        </c:spPr>
        <c:txPr>
          <a:bodyPr rot="0" vert="horz"/>
          <a:lstStyle/>
          <a:p>
            <a:pPr>
              <a:defRPr sz="800">
                <a:latin typeface="ＭＳ Ｐ明朝" pitchFamily="18" charset="-128"/>
                <a:ea typeface="ＭＳ Ｐ明朝" pitchFamily="18" charset="-128"/>
              </a:defRPr>
            </a:pPr>
            <a:endParaRPr lang="ja-JP"/>
          </a:p>
        </c:txPr>
        <c:crossAx val="461212848"/>
        <c:crosses val="autoZero"/>
        <c:crossBetween val="between"/>
      </c:valAx>
      <c:valAx>
        <c:axId val="461208144"/>
        <c:scaling>
          <c:orientation val="minMax"/>
        </c:scaling>
        <c:delete val="1"/>
        <c:axPos val="l"/>
        <c:numFmt formatCode="0.0_ " sourceLinked="1"/>
        <c:majorTickMark val="out"/>
        <c:minorTickMark val="none"/>
        <c:tickLblPos val="nextTo"/>
        <c:crossAx val="461208928"/>
        <c:crosses val="autoZero"/>
        <c:crossBetween val="midCat"/>
        <c:majorUnit val="0.2"/>
      </c:valAx>
      <c:catAx>
        <c:axId val="461208928"/>
        <c:scaling>
          <c:orientation val="minMax"/>
        </c:scaling>
        <c:delete val="0"/>
        <c:axPos val="t"/>
        <c:numFmt formatCode="General" sourceLinked="1"/>
        <c:majorTickMark val="none"/>
        <c:minorTickMark val="none"/>
        <c:tickLblPos val="none"/>
        <c:crossAx val="461208144"/>
        <c:crosses val="max"/>
        <c:auto val="1"/>
        <c:lblAlgn val="ctr"/>
        <c:lblOffset val="100"/>
        <c:noMultiLvlLbl val="0"/>
      </c:catAx>
      <c:spPr>
        <a:ln>
          <a:solidFill>
            <a:schemeClr val="tx1">
              <a:lumMod val="50000"/>
              <a:lumOff val="50000"/>
            </a:schemeClr>
          </a:solidFill>
        </a:ln>
      </c:spPr>
    </c:plotArea>
    <c:legend>
      <c:legendPos val="b"/>
      <c:layout>
        <c:manualLayout>
          <c:xMode val="edge"/>
          <c:yMode val="edge"/>
          <c:x val="0.12620852354545176"/>
          <c:y val="0.83052876202974646"/>
          <c:w val="0.80386477507017007"/>
          <c:h val="0.10482326719089551"/>
        </c:manualLayout>
      </c:layout>
      <c:overlay val="0"/>
      <c:spPr>
        <a:ln>
          <a:solidFill>
            <a:sysClr val="windowText" lastClr="000000"/>
          </a:solidFill>
        </a:ln>
      </c:spPr>
      <c:txPr>
        <a:bodyPr/>
        <a:lstStyle/>
        <a:p>
          <a:pPr>
            <a:defRPr sz="900"/>
          </a:pPr>
          <a:endParaRPr lang="ja-JP"/>
        </a:p>
      </c:txPr>
    </c:legend>
    <c:plotVisOnly val="1"/>
    <c:dispBlanksAs val="gap"/>
    <c:showDLblsOverMax val="0"/>
  </c:chart>
  <c:printSettings>
    <c:headerFooter/>
    <c:pageMargins b="0.75000000000001465" l="0.70000000000000062" r="0.70000000000000062" t="0.75000000000001465" header="0.30000000000000032" footer="0.30000000000000032"/>
    <c:pageSetup paperSize="9" orientation="landscape" horizontalDpi="-3"/>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nchor="t" anchorCtr="1"/>
          <a:lstStyle/>
          <a:p>
            <a:pPr algn="ctr">
              <a:defRPr sz="900" b="0" i="0" u="none" strike="noStrike" baseline="0">
                <a:solidFill>
                  <a:srgbClr val="000000"/>
                </a:solidFill>
                <a:latin typeface="ＭＳ Ｐ明朝" pitchFamily="18" charset="-128"/>
                <a:ea typeface="ＭＳ Ｐ明朝" pitchFamily="18" charset="-128"/>
                <a:cs typeface="ＭＳ Ｐゴシック"/>
              </a:defRPr>
            </a:pPr>
            <a:r>
              <a:rPr lang="ja-JP" altLang="en-US"/>
              <a:t>数学　領域別正答率（学校、大阪市、全国）</a:t>
            </a:r>
          </a:p>
        </c:rich>
      </c:tx>
      <c:layout>
        <c:manualLayout>
          <c:xMode val="edge"/>
          <c:yMode val="edge"/>
          <c:x val="0.20531206708086402"/>
          <c:y val="2.7384374303511566E-2"/>
        </c:manualLayout>
      </c:layout>
      <c:overlay val="0"/>
      <c:spPr>
        <a:noFill/>
        <a:ln w="25400">
          <a:noFill/>
        </a:ln>
      </c:spPr>
    </c:title>
    <c:autoTitleDeleted val="0"/>
    <c:plotArea>
      <c:layout>
        <c:manualLayout>
          <c:layoutTarget val="inner"/>
          <c:xMode val="edge"/>
          <c:yMode val="edge"/>
          <c:x val="0.12138745454109258"/>
          <c:y val="0.14341561374848064"/>
          <c:w val="0.85838271425486901"/>
          <c:h val="0.54028569524767989"/>
        </c:manualLayout>
      </c:layout>
      <c:barChart>
        <c:barDir val="col"/>
        <c:grouping val="clustered"/>
        <c:varyColors val="0"/>
        <c:ser>
          <c:idx val="0"/>
          <c:order val="0"/>
          <c:tx>
            <c:strRef>
              <c:f>'5_教科に関する調査'!$T$33</c:f>
              <c:strCache>
                <c:ptCount val="1"/>
                <c:pt idx="0">
                  <c:v>学校</c:v>
                </c:pt>
              </c:strCache>
            </c:strRef>
          </c:tx>
          <c:spPr>
            <a:solidFill>
              <a:srgbClr val="68A042"/>
            </a:solidFill>
            <a:ln>
              <a:solidFill>
                <a:prstClr val="black"/>
              </a:solidFill>
            </a:ln>
          </c:spPr>
          <c:invertIfNegative val="0"/>
          <c:cat>
            <c:strRef>
              <c:f>'5_教科に関する調査'!$S$34:$S$37</c:f>
              <c:strCache>
                <c:ptCount val="4"/>
                <c:pt idx="0">
                  <c:v>A 数と式</c:v>
                </c:pt>
                <c:pt idx="1">
                  <c:v>B 図形</c:v>
                </c:pt>
                <c:pt idx="2">
                  <c:v>C 関数</c:v>
                </c:pt>
                <c:pt idx="3">
                  <c:v>D データの活用</c:v>
                </c:pt>
              </c:strCache>
            </c:strRef>
          </c:cat>
          <c:val>
            <c:numRef>
              <c:f>'5_教科に関する調査'!$T$34:$T$37</c:f>
              <c:numCache>
                <c:formatCode>0.0_);[Red]\(0.0\)</c:formatCode>
                <c:ptCount val="4"/>
                <c:pt idx="0">
                  <c:v>36.200000000000003</c:v>
                </c:pt>
                <c:pt idx="1">
                  <c:v>31.5</c:v>
                </c:pt>
                <c:pt idx="2">
                  <c:v>47.3</c:v>
                </c:pt>
                <c:pt idx="3">
                  <c:v>42.6</c:v>
                </c:pt>
              </c:numCache>
            </c:numRef>
          </c:val>
          <c:extLst>
            <c:ext xmlns:c16="http://schemas.microsoft.com/office/drawing/2014/chart" uri="{C3380CC4-5D6E-409C-BE32-E72D297353CC}">
              <c16:uniqueId val="{00000000-F63E-4436-A8C4-EF1BE8F351FA}"/>
            </c:ext>
          </c:extLst>
        </c:ser>
        <c:ser>
          <c:idx val="1"/>
          <c:order val="1"/>
          <c:tx>
            <c:strRef>
              <c:f>'5_教科に関する調査'!$U$33</c:f>
              <c:strCache>
                <c:ptCount val="1"/>
                <c:pt idx="0">
                  <c:v>大阪市</c:v>
                </c:pt>
              </c:strCache>
            </c:strRef>
          </c:tx>
          <c:spPr>
            <a:solidFill>
              <a:srgbClr val="FFCCFF"/>
            </a:solidFill>
            <a:ln>
              <a:solidFill>
                <a:schemeClr val="tx1"/>
              </a:solidFill>
            </a:ln>
          </c:spPr>
          <c:invertIfNegative val="0"/>
          <c:cat>
            <c:strRef>
              <c:f>'5_教科に関する調査'!$S$34:$S$37</c:f>
              <c:strCache>
                <c:ptCount val="4"/>
                <c:pt idx="0">
                  <c:v>A 数と式</c:v>
                </c:pt>
                <c:pt idx="1">
                  <c:v>B 図形</c:v>
                </c:pt>
                <c:pt idx="2">
                  <c:v>C 関数</c:v>
                </c:pt>
                <c:pt idx="3">
                  <c:v>D データの活用</c:v>
                </c:pt>
              </c:strCache>
            </c:strRef>
          </c:cat>
          <c:val>
            <c:numRef>
              <c:f>'5_教科に関する調査'!$U$34:$U$37</c:f>
              <c:numCache>
                <c:formatCode>0.0_ ;[Red]\-0.0\ </c:formatCode>
                <c:ptCount val="4"/>
                <c:pt idx="0">
                  <c:v>49.6</c:v>
                </c:pt>
                <c:pt idx="1">
                  <c:v>38.9</c:v>
                </c:pt>
                <c:pt idx="2">
                  <c:v>58.1</c:v>
                </c:pt>
                <c:pt idx="3">
                  <c:v>52.8</c:v>
                </c:pt>
              </c:numCache>
            </c:numRef>
          </c:val>
          <c:extLst>
            <c:ext xmlns:c16="http://schemas.microsoft.com/office/drawing/2014/chart" uri="{C3380CC4-5D6E-409C-BE32-E72D297353CC}">
              <c16:uniqueId val="{00000001-F63E-4436-A8C4-EF1BE8F351FA}"/>
            </c:ext>
          </c:extLst>
        </c:ser>
        <c:ser>
          <c:idx val="2"/>
          <c:order val="2"/>
          <c:tx>
            <c:strRef>
              <c:f>'5_教科に関する調査'!$V$33</c:f>
              <c:strCache>
                <c:ptCount val="1"/>
                <c:pt idx="0">
                  <c:v>全国</c:v>
                </c:pt>
              </c:strCache>
            </c:strRef>
          </c:tx>
          <c:spPr>
            <a:solidFill>
              <a:srgbClr val="002060"/>
            </a:solidFill>
            <a:ln>
              <a:solidFill>
                <a:schemeClr val="tx1"/>
              </a:solidFill>
            </a:ln>
          </c:spPr>
          <c:invertIfNegative val="0"/>
          <c:cat>
            <c:strRef>
              <c:f>'5_教科に関する調査'!$S$34:$S$37</c:f>
              <c:strCache>
                <c:ptCount val="4"/>
                <c:pt idx="0">
                  <c:v>A 数と式</c:v>
                </c:pt>
                <c:pt idx="1">
                  <c:v>B 図形</c:v>
                </c:pt>
                <c:pt idx="2">
                  <c:v>C 関数</c:v>
                </c:pt>
                <c:pt idx="3">
                  <c:v>D データの活用</c:v>
                </c:pt>
              </c:strCache>
            </c:strRef>
          </c:cat>
          <c:val>
            <c:numRef>
              <c:f>'5_教科に関する調査'!$V$34:$V$37</c:f>
              <c:numCache>
                <c:formatCode>0.0_ ;[Red]\-0.0\ </c:formatCode>
                <c:ptCount val="4"/>
                <c:pt idx="0">
                  <c:v>51.1</c:v>
                </c:pt>
                <c:pt idx="1">
                  <c:v>40.299999999999997</c:v>
                </c:pt>
                <c:pt idx="2">
                  <c:v>60.7</c:v>
                </c:pt>
                <c:pt idx="3">
                  <c:v>55.5</c:v>
                </c:pt>
              </c:numCache>
            </c:numRef>
          </c:val>
          <c:extLst>
            <c:ext xmlns:c16="http://schemas.microsoft.com/office/drawing/2014/chart" uri="{C3380CC4-5D6E-409C-BE32-E72D297353CC}">
              <c16:uniqueId val="{00000002-F63E-4436-A8C4-EF1BE8F351FA}"/>
            </c:ext>
          </c:extLst>
        </c:ser>
        <c:dLbls>
          <c:showLegendKey val="0"/>
          <c:showVal val="0"/>
          <c:showCatName val="0"/>
          <c:showSerName val="0"/>
          <c:showPercent val="0"/>
          <c:showBubbleSize val="0"/>
        </c:dLbls>
        <c:gapWidth val="160"/>
        <c:axId val="461207360"/>
        <c:axId val="461211672"/>
      </c:barChart>
      <c:catAx>
        <c:axId val="461207360"/>
        <c:scaling>
          <c:orientation val="minMax"/>
        </c:scaling>
        <c:delete val="0"/>
        <c:axPos val="b"/>
        <c:numFmt formatCode="@" sourceLinked="0"/>
        <c:majorTickMark val="in"/>
        <c:minorTickMark val="none"/>
        <c:tickLblPos val="nextTo"/>
        <c:spPr>
          <a:ln>
            <a:solidFill>
              <a:srgbClr val="E7E6E6">
                <a:lumMod val="50000"/>
              </a:srgbClr>
            </a:solidFill>
          </a:ln>
        </c:spPr>
        <c:txPr>
          <a:bodyPr rot="0" vert="horz" anchor="ctr" anchorCtr="1"/>
          <a:lstStyle/>
          <a:p>
            <a:pPr>
              <a:defRPr sz="7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461211672"/>
        <c:crosses val="autoZero"/>
        <c:auto val="1"/>
        <c:lblAlgn val="ctr"/>
        <c:lblOffset val="80"/>
        <c:tickLblSkip val="1"/>
        <c:tickMarkSkip val="1"/>
        <c:noMultiLvlLbl val="0"/>
      </c:catAx>
      <c:valAx>
        <c:axId val="461211672"/>
        <c:scaling>
          <c:orientation val="minMax"/>
          <c:max val="100"/>
          <c:min val="0"/>
        </c:scaling>
        <c:delete val="0"/>
        <c:axPos val="l"/>
        <c:majorGridlines/>
        <c:numFmt formatCode="#,##0_);\(#,##0\)" sourceLinked="0"/>
        <c:majorTickMark val="in"/>
        <c:minorTickMark val="none"/>
        <c:tickLblPos val="nextTo"/>
        <c:spPr>
          <a:ln>
            <a:solidFill>
              <a:srgbClr val="E7E6E6">
                <a:lumMod val="50000"/>
              </a:srgbClr>
            </a:solidFill>
          </a:ln>
        </c:spPr>
        <c:txPr>
          <a:bodyPr rot="0" vert="horz"/>
          <a:lstStyle/>
          <a:p>
            <a:pPr>
              <a:defRPr sz="900">
                <a:latin typeface="ＭＳ Ｐ明朝" pitchFamily="18" charset="-128"/>
                <a:ea typeface="ＭＳ Ｐ明朝" pitchFamily="18" charset="-128"/>
              </a:defRPr>
            </a:pPr>
            <a:endParaRPr lang="ja-JP"/>
          </a:p>
        </c:txPr>
        <c:crossAx val="461207360"/>
        <c:crosses val="autoZero"/>
        <c:crossBetween val="between"/>
        <c:majorUnit val="20"/>
      </c:valAx>
      <c:spPr>
        <a:ln>
          <a:solidFill>
            <a:srgbClr val="E7E6E6">
              <a:lumMod val="50000"/>
            </a:srgbClr>
          </a:solidFill>
        </a:ln>
      </c:spPr>
    </c:plotArea>
    <c:legend>
      <c:legendPos val="b"/>
      <c:layout>
        <c:manualLayout>
          <c:xMode val="edge"/>
          <c:yMode val="edge"/>
          <c:x val="0.21467553307403275"/>
          <c:y val="0.85963211131968342"/>
          <c:w val="0.56775727513227525"/>
          <c:h val="9.0743740507652451E-2"/>
        </c:manualLayout>
      </c:layout>
      <c:overlay val="0"/>
      <c:spPr>
        <a:ln>
          <a:solidFill>
            <a:sysClr val="windowText" lastClr="000000"/>
          </a:solidFill>
        </a:ln>
      </c:spPr>
      <c:txPr>
        <a:bodyPr/>
        <a:lstStyle/>
        <a:p>
          <a:pPr>
            <a:defRPr sz="1000">
              <a:latin typeface="ＭＳ Ｐ明朝" panose="02020600040205080304" pitchFamily="18" charset="-128"/>
              <a:ea typeface="ＭＳ Ｐ明朝" panose="02020600040205080304" pitchFamily="18" charset="-128"/>
            </a:defRPr>
          </a:pPr>
          <a:endParaRPr lang="ja-JP"/>
        </a:p>
      </c:txPr>
    </c:legend>
    <c:plotVisOnly val="1"/>
    <c:dispBlanksAs val="gap"/>
    <c:showDLblsOverMax val="0"/>
  </c:chart>
  <c:printSettings>
    <c:headerFooter/>
    <c:pageMargins b="0.7500000000000131" l="0.70000000000000062" r="0.70000000000000062" t="0.7500000000000131" header="0.30000000000000032" footer="0.30000000000000032"/>
    <c:pageSetup paperSize="9" orientation="landscape" horizontalDpi="-3"/>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a:pPr>
            <a:r>
              <a:rPr lang="ja-JP" altLang="en-US" sz="800" b="0"/>
              <a:t>数学　</a:t>
            </a:r>
            <a:endParaRPr lang="en-US" altLang="ja-JP" sz="800" b="0"/>
          </a:p>
          <a:p>
            <a:pPr>
              <a:defRPr sz="800" b="0"/>
            </a:pPr>
            <a:r>
              <a:rPr lang="ja-JP" altLang="en-US" sz="800" b="0"/>
              <a:t>領域別正答率</a:t>
            </a:r>
            <a:endParaRPr lang="en-US" altLang="ja-JP" sz="800" b="0"/>
          </a:p>
          <a:p>
            <a:pPr>
              <a:defRPr sz="800" b="0"/>
            </a:pPr>
            <a:r>
              <a:rPr lang="ja-JP" altLang="en-US" sz="800" b="0"/>
              <a:t>（対全国比）</a:t>
            </a:r>
          </a:p>
        </c:rich>
      </c:tx>
      <c:layout>
        <c:manualLayout>
          <c:xMode val="edge"/>
          <c:yMode val="edge"/>
          <c:x val="3.043308435715501E-2"/>
          <c:y val="5.0049219546251869E-2"/>
        </c:manualLayout>
      </c:layout>
      <c:overlay val="0"/>
      <c:spPr>
        <a:ln>
          <a:solidFill>
            <a:schemeClr val="tx1"/>
          </a:solidFill>
          <a:prstDash val="sysDot"/>
        </a:ln>
      </c:spPr>
    </c:title>
    <c:autoTitleDeleted val="0"/>
    <c:plotArea>
      <c:layout>
        <c:manualLayout>
          <c:layoutTarget val="inner"/>
          <c:xMode val="edge"/>
          <c:yMode val="edge"/>
          <c:x val="0.30790546778724276"/>
          <c:y val="0.19749753902268741"/>
          <c:w val="0.41334250363273006"/>
          <c:h val="0.69058811469408077"/>
        </c:manualLayout>
      </c:layout>
      <c:radarChart>
        <c:radarStyle val="marker"/>
        <c:varyColors val="0"/>
        <c:ser>
          <c:idx val="0"/>
          <c:order val="0"/>
          <c:tx>
            <c:strRef>
              <c:f>'5_教科に関する調査'!$Y$33</c:f>
              <c:strCache>
                <c:ptCount val="1"/>
                <c:pt idx="0">
                  <c:v>全国</c:v>
                </c:pt>
              </c:strCache>
            </c:strRef>
          </c:tx>
          <c:spPr>
            <a:ln w="28575">
              <a:solidFill>
                <a:schemeClr val="tx1">
                  <a:lumMod val="50000"/>
                  <a:lumOff val="50000"/>
                </a:schemeClr>
              </a:solidFill>
              <a:prstDash val="sysDot"/>
            </a:ln>
          </c:spPr>
          <c:marker>
            <c:symbol val="none"/>
          </c:marker>
          <c:cat>
            <c:strRef>
              <c:f>'5_教科に関する調査'!$S$34:$S$37</c:f>
              <c:strCache>
                <c:ptCount val="4"/>
                <c:pt idx="0">
                  <c:v>A 数と式</c:v>
                </c:pt>
                <c:pt idx="1">
                  <c:v>B 図形</c:v>
                </c:pt>
                <c:pt idx="2">
                  <c:v>C 関数</c:v>
                </c:pt>
                <c:pt idx="3">
                  <c:v>D データの活用</c:v>
                </c:pt>
              </c:strCache>
            </c:strRef>
          </c:cat>
          <c:val>
            <c:numRef>
              <c:f>'5_教科に関する調査'!$Y$34:$Y$37</c:f>
              <c:numCache>
                <c:formatCode>#,##0.0_);[Red]\(#,##0.0\)</c:formatCode>
                <c:ptCount val="4"/>
                <c:pt idx="0">
                  <c:v>1</c:v>
                </c:pt>
                <c:pt idx="1">
                  <c:v>1</c:v>
                </c:pt>
                <c:pt idx="2">
                  <c:v>1</c:v>
                </c:pt>
                <c:pt idx="3">
                  <c:v>1</c:v>
                </c:pt>
              </c:numCache>
            </c:numRef>
          </c:val>
          <c:extLst>
            <c:ext xmlns:c16="http://schemas.microsoft.com/office/drawing/2014/chart" uri="{C3380CC4-5D6E-409C-BE32-E72D297353CC}">
              <c16:uniqueId val="{00000000-1FE1-4FAC-A826-65B7F5B7466A}"/>
            </c:ext>
          </c:extLst>
        </c:ser>
        <c:ser>
          <c:idx val="2"/>
          <c:order val="1"/>
          <c:tx>
            <c:strRef>
              <c:f>'5_教科に関する調査'!$X$33</c:f>
              <c:strCache>
                <c:ptCount val="1"/>
                <c:pt idx="0">
                  <c:v>大阪市</c:v>
                </c:pt>
              </c:strCache>
            </c:strRef>
          </c:tx>
          <c:spPr>
            <a:ln w="22225">
              <a:solidFill>
                <a:schemeClr val="bg1">
                  <a:lumMod val="75000"/>
                </a:schemeClr>
              </a:solidFill>
              <a:prstDash val="solid"/>
            </a:ln>
          </c:spPr>
          <c:marker>
            <c:symbol val="circle"/>
            <c:size val="5"/>
            <c:spPr>
              <a:solidFill>
                <a:schemeClr val="bg1">
                  <a:lumMod val="75000"/>
                </a:schemeClr>
              </a:solidFill>
              <a:ln>
                <a:solidFill>
                  <a:schemeClr val="bg1">
                    <a:lumMod val="75000"/>
                  </a:schemeClr>
                </a:solidFill>
              </a:ln>
            </c:spPr>
          </c:marker>
          <c:cat>
            <c:strRef>
              <c:f>'5_教科に関する調査'!$S$34:$S$37</c:f>
              <c:strCache>
                <c:ptCount val="4"/>
                <c:pt idx="0">
                  <c:v>A 数と式</c:v>
                </c:pt>
                <c:pt idx="1">
                  <c:v>B 図形</c:v>
                </c:pt>
                <c:pt idx="2">
                  <c:v>C 関数</c:v>
                </c:pt>
                <c:pt idx="3">
                  <c:v>D データの活用</c:v>
                </c:pt>
              </c:strCache>
            </c:strRef>
          </c:cat>
          <c:val>
            <c:numRef>
              <c:f>'5_教科に関する調査'!$X$34:$X$37</c:f>
              <c:numCache>
                <c:formatCode>#,##0.000_);[Red]\(#,##0.000\)</c:formatCode>
                <c:ptCount val="4"/>
                <c:pt idx="0">
                  <c:v>0.97064579256360073</c:v>
                </c:pt>
                <c:pt idx="1">
                  <c:v>0.9652605459057072</c:v>
                </c:pt>
                <c:pt idx="2">
                  <c:v>0.95716639209225696</c:v>
                </c:pt>
                <c:pt idx="3">
                  <c:v>0.95135135135135129</c:v>
                </c:pt>
              </c:numCache>
            </c:numRef>
          </c:val>
          <c:extLst>
            <c:ext xmlns:c16="http://schemas.microsoft.com/office/drawing/2014/chart" uri="{C3380CC4-5D6E-409C-BE32-E72D297353CC}">
              <c16:uniqueId val="{00000001-1FE1-4FAC-A826-65B7F5B7466A}"/>
            </c:ext>
          </c:extLst>
        </c:ser>
        <c:ser>
          <c:idx val="1"/>
          <c:order val="2"/>
          <c:tx>
            <c:strRef>
              <c:f>'5_教科に関する調査'!$W$33</c:f>
              <c:strCache>
                <c:ptCount val="1"/>
                <c:pt idx="0">
                  <c:v>学校</c:v>
                </c:pt>
              </c:strCache>
            </c:strRef>
          </c:tx>
          <c:spPr>
            <a:ln w="19050">
              <a:solidFill>
                <a:srgbClr val="68A042"/>
              </a:solidFill>
              <a:prstDash val="solid"/>
            </a:ln>
          </c:spPr>
          <c:marker>
            <c:symbol val="diamond"/>
            <c:size val="7"/>
            <c:spPr>
              <a:solidFill>
                <a:srgbClr val="68A042"/>
              </a:solidFill>
              <a:ln w="19050">
                <a:solidFill>
                  <a:srgbClr val="68A042"/>
                </a:solidFill>
              </a:ln>
            </c:spPr>
          </c:marker>
          <c:cat>
            <c:strRef>
              <c:f>'5_教科に関する調査'!$S$34:$S$37</c:f>
              <c:strCache>
                <c:ptCount val="4"/>
                <c:pt idx="0">
                  <c:v>A 数と式</c:v>
                </c:pt>
                <c:pt idx="1">
                  <c:v>B 図形</c:v>
                </c:pt>
                <c:pt idx="2">
                  <c:v>C 関数</c:v>
                </c:pt>
                <c:pt idx="3">
                  <c:v>D データの活用</c:v>
                </c:pt>
              </c:strCache>
            </c:strRef>
          </c:cat>
          <c:val>
            <c:numRef>
              <c:f>'5_教科に関する調査'!$W$34:$W$37</c:f>
              <c:numCache>
                <c:formatCode>#,##0.000_);[Red]\(#,##0.000\)</c:formatCode>
                <c:ptCount val="4"/>
                <c:pt idx="0">
                  <c:v>0.70841487279843451</c:v>
                </c:pt>
                <c:pt idx="1">
                  <c:v>0.78163771712158814</c:v>
                </c:pt>
                <c:pt idx="2">
                  <c:v>0.77924217462932444</c:v>
                </c:pt>
                <c:pt idx="3">
                  <c:v>0.76756756756756761</c:v>
                </c:pt>
              </c:numCache>
            </c:numRef>
          </c:val>
          <c:extLst>
            <c:ext xmlns:c16="http://schemas.microsoft.com/office/drawing/2014/chart" uri="{C3380CC4-5D6E-409C-BE32-E72D297353CC}">
              <c16:uniqueId val="{00000002-1FE1-4FAC-A826-65B7F5B7466A}"/>
            </c:ext>
          </c:extLst>
        </c:ser>
        <c:dLbls>
          <c:showLegendKey val="0"/>
          <c:showVal val="0"/>
          <c:showCatName val="0"/>
          <c:showSerName val="0"/>
          <c:showPercent val="0"/>
          <c:showBubbleSize val="0"/>
        </c:dLbls>
        <c:axId val="461206968"/>
        <c:axId val="461213240"/>
      </c:radarChart>
      <c:catAx>
        <c:axId val="461206968"/>
        <c:scaling>
          <c:orientation val="minMax"/>
        </c:scaling>
        <c:delete val="0"/>
        <c:axPos val="b"/>
        <c:majorGridlines/>
        <c:numFmt formatCode="General" sourceLinked="1"/>
        <c:majorTickMark val="out"/>
        <c:minorTickMark val="none"/>
        <c:tickLblPos val="nextTo"/>
        <c:txPr>
          <a:bodyPr/>
          <a:lstStyle/>
          <a:p>
            <a:pPr>
              <a:defRPr sz="700" baseline="0"/>
            </a:pPr>
            <a:endParaRPr lang="ja-JP"/>
          </a:p>
        </c:txPr>
        <c:crossAx val="461213240"/>
        <c:crosses val="autoZero"/>
        <c:auto val="0"/>
        <c:lblAlgn val="ctr"/>
        <c:lblOffset val="100"/>
        <c:noMultiLvlLbl val="0"/>
      </c:catAx>
      <c:valAx>
        <c:axId val="461213240"/>
        <c:scaling>
          <c:orientation val="minMax"/>
          <c:min val="0"/>
        </c:scaling>
        <c:delete val="0"/>
        <c:axPos val="l"/>
        <c:numFmt formatCode="#,##0.0_);[Red]\(#,##0.0\)" sourceLinked="0"/>
        <c:majorTickMark val="cross"/>
        <c:minorTickMark val="none"/>
        <c:tickLblPos val="nextTo"/>
        <c:txPr>
          <a:bodyPr/>
          <a:lstStyle/>
          <a:p>
            <a:pPr>
              <a:defRPr sz="800" baseline="0"/>
            </a:pPr>
            <a:endParaRPr lang="ja-JP"/>
          </a:p>
        </c:txPr>
        <c:crossAx val="461206968"/>
        <c:crosses val="autoZero"/>
        <c:crossBetween val="between"/>
        <c:majorUnit val="0.2"/>
      </c:valAx>
    </c:plotArea>
    <c:legend>
      <c:legendPos val="r"/>
      <c:layout>
        <c:manualLayout>
          <c:xMode val="edge"/>
          <c:yMode val="edge"/>
          <c:x val="0.71884226371527216"/>
          <c:y val="3.5853393441132843E-2"/>
          <c:w val="0.26606726972946765"/>
          <c:h val="0.18279017775121789"/>
        </c:manualLayout>
      </c:layout>
      <c:overlay val="0"/>
      <c:spPr>
        <a:ln>
          <a:solidFill>
            <a:schemeClr val="tx1"/>
          </a:solidFill>
        </a:ln>
      </c:spPr>
      <c:txPr>
        <a:bodyPr/>
        <a:lstStyle/>
        <a:p>
          <a:pPr>
            <a:defRPr sz="800">
              <a:latin typeface="ＭＳ Ｐ明朝" panose="02020600040205080304" pitchFamily="18" charset="-128"/>
              <a:ea typeface="ＭＳ Ｐ明朝" panose="02020600040205080304" pitchFamily="18" charset="-128"/>
            </a:defRPr>
          </a:pPr>
          <a:endParaRPr lang="ja-JP"/>
        </a:p>
      </c:txPr>
    </c:legend>
    <c:plotVisOnly val="1"/>
    <c:dispBlanksAs val="gap"/>
    <c:showDLblsOverMax val="0"/>
  </c:chart>
  <c:printSettings>
    <c:headerFooter/>
    <c:pageMargins b="0.75000000000001388" l="0.70000000000000062" r="0.70000000000000062" t="0.75000000000001388" header="0.30000000000000032" footer="0.30000000000000032"/>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nchor="t" anchorCtr="1"/>
          <a:lstStyle/>
          <a:p>
            <a:pPr algn="ctr">
              <a:defRPr sz="900" b="0" i="0" u="none" strike="noStrike" baseline="0">
                <a:solidFill>
                  <a:srgbClr val="000000"/>
                </a:solidFill>
                <a:latin typeface="ＭＳ Ｐ明朝" pitchFamily="18" charset="-128"/>
                <a:ea typeface="ＭＳ Ｐ明朝" pitchFamily="18" charset="-128"/>
                <a:cs typeface="ＭＳ Ｐゴシック"/>
              </a:defRPr>
            </a:pPr>
            <a:r>
              <a:rPr lang="ja-JP" altLang="en-US"/>
              <a:t>英語　領域別正答率（学校、大阪市、全国）</a:t>
            </a:r>
          </a:p>
        </c:rich>
      </c:tx>
      <c:layout>
        <c:manualLayout>
          <c:xMode val="edge"/>
          <c:yMode val="edge"/>
          <c:x val="0.3230639139932357"/>
          <c:y val="4.4361646762984215E-2"/>
        </c:manualLayout>
      </c:layout>
      <c:overlay val="0"/>
      <c:spPr>
        <a:noFill/>
        <a:ln w="25400">
          <a:noFill/>
        </a:ln>
      </c:spPr>
    </c:title>
    <c:autoTitleDeleted val="0"/>
    <c:plotArea>
      <c:layout>
        <c:manualLayout>
          <c:layoutTarget val="inner"/>
          <c:xMode val="edge"/>
          <c:yMode val="edge"/>
          <c:x val="7.9478920813022033E-2"/>
          <c:y val="0.17259628652851974"/>
          <c:w val="0.90029122465177958"/>
          <c:h val="0.51110484705285053"/>
        </c:manualLayout>
      </c:layout>
      <c:barChart>
        <c:barDir val="col"/>
        <c:grouping val="clustered"/>
        <c:varyColors val="0"/>
        <c:ser>
          <c:idx val="0"/>
          <c:order val="0"/>
          <c:tx>
            <c:strRef>
              <c:f>'5_教科に関する調査'!$T$39</c:f>
              <c:strCache>
                <c:ptCount val="1"/>
                <c:pt idx="0">
                  <c:v>学校</c:v>
                </c:pt>
              </c:strCache>
            </c:strRef>
          </c:tx>
          <c:spPr>
            <a:solidFill>
              <a:srgbClr val="68A042"/>
            </a:solidFill>
            <a:ln>
              <a:solidFill>
                <a:sysClr val="windowText" lastClr="000000"/>
              </a:solidFill>
            </a:ln>
          </c:spPr>
          <c:invertIfNegative val="0"/>
          <c:cat>
            <c:strRef>
              <c:extLst>
                <c:ext xmlns:c15="http://schemas.microsoft.com/office/drawing/2012/chart" uri="{02D57815-91ED-43cb-92C2-25804820EDAC}">
                  <c15:fullRef>
                    <c15:sqref>'5_教科に関する調査'!$S$40:$S$44</c15:sqref>
                  </c15:fullRef>
                </c:ext>
              </c:extLst>
              <c:f>('5_教科に関する調査'!$S$40:$S$41,'5_教科に関する調査'!$S$44)</c:f>
              <c:strCache>
                <c:ptCount val="3"/>
                <c:pt idx="0">
                  <c:v>(1)　聞くこと</c:v>
                </c:pt>
                <c:pt idx="1">
                  <c:v>(2)　読むこと</c:v>
                </c:pt>
                <c:pt idx="2">
                  <c:v>(5)　書くこと</c:v>
                </c:pt>
              </c:strCache>
            </c:strRef>
          </c:cat>
          <c:val>
            <c:numRef>
              <c:extLst>
                <c:ext xmlns:c15="http://schemas.microsoft.com/office/drawing/2012/chart" uri="{02D57815-91ED-43cb-92C2-25804820EDAC}">
                  <c15:fullRef>
                    <c15:sqref>'5_教科に関する調査'!$T$40:$T$44</c15:sqref>
                  </c15:fullRef>
                </c:ext>
              </c:extLst>
              <c:f>('5_教科に関する調査'!$T$40:$T$41,'5_教科に関する調査'!$T$44)</c:f>
              <c:numCache>
                <c:formatCode>0.0_);[Red]\(0.0\)</c:formatCode>
                <c:ptCount val="3"/>
                <c:pt idx="0">
                  <c:v>0</c:v>
                </c:pt>
                <c:pt idx="1">
                  <c:v>0</c:v>
                </c:pt>
                <c:pt idx="2">
                  <c:v>0</c:v>
                </c:pt>
              </c:numCache>
            </c:numRef>
          </c:val>
          <c:extLst>
            <c:ext xmlns:c16="http://schemas.microsoft.com/office/drawing/2014/chart" uri="{C3380CC4-5D6E-409C-BE32-E72D297353CC}">
              <c16:uniqueId val="{00000000-BF97-4A98-8F4A-F270A991F42F}"/>
            </c:ext>
          </c:extLst>
        </c:ser>
        <c:ser>
          <c:idx val="1"/>
          <c:order val="1"/>
          <c:tx>
            <c:strRef>
              <c:f>'5_教科に関する調査'!$U$39</c:f>
              <c:strCache>
                <c:ptCount val="1"/>
                <c:pt idx="0">
                  <c:v>大阪市</c:v>
                </c:pt>
              </c:strCache>
            </c:strRef>
          </c:tx>
          <c:spPr>
            <a:solidFill>
              <a:srgbClr val="FFCCFF"/>
            </a:solidFill>
            <a:ln>
              <a:solidFill>
                <a:sysClr val="windowText" lastClr="000000"/>
              </a:solidFill>
            </a:ln>
          </c:spPr>
          <c:invertIfNegative val="0"/>
          <c:cat>
            <c:strRef>
              <c:extLst>
                <c:ext xmlns:c15="http://schemas.microsoft.com/office/drawing/2012/chart" uri="{02D57815-91ED-43cb-92C2-25804820EDAC}">
                  <c15:fullRef>
                    <c15:sqref>'5_教科に関する調査'!$S$40:$S$44</c15:sqref>
                  </c15:fullRef>
                </c:ext>
              </c:extLst>
              <c:f>('5_教科に関する調査'!$S$40:$S$41,'5_教科に関する調査'!$S$44)</c:f>
              <c:strCache>
                <c:ptCount val="3"/>
                <c:pt idx="0">
                  <c:v>(1)　聞くこと</c:v>
                </c:pt>
                <c:pt idx="1">
                  <c:v>(2)　読むこと</c:v>
                </c:pt>
                <c:pt idx="2">
                  <c:v>(5)　書くこと</c:v>
                </c:pt>
              </c:strCache>
            </c:strRef>
          </c:cat>
          <c:val>
            <c:numRef>
              <c:extLst>
                <c:ext xmlns:c15="http://schemas.microsoft.com/office/drawing/2012/chart" uri="{02D57815-91ED-43cb-92C2-25804820EDAC}">
                  <c15:fullRef>
                    <c15:sqref>'5_教科に関する調査'!$U$40:$U$44</c15:sqref>
                  </c15:fullRef>
                </c:ext>
              </c:extLst>
              <c:f>('5_教科に関する調査'!$U$40:$U$41,'5_教科に関する調査'!$U$44)</c:f>
              <c:numCache>
                <c:formatCode>0.0_);[Red]\(0.0\)</c:formatCode>
                <c:ptCount val="3"/>
                <c:pt idx="0">
                  <c:v>0</c:v>
                </c:pt>
                <c:pt idx="1">
                  <c:v>0</c:v>
                </c:pt>
                <c:pt idx="2">
                  <c:v>0</c:v>
                </c:pt>
              </c:numCache>
            </c:numRef>
          </c:val>
          <c:extLst>
            <c:ext xmlns:c16="http://schemas.microsoft.com/office/drawing/2014/chart" uri="{C3380CC4-5D6E-409C-BE32-E72D297353CC}">
              <c16:uniqueId val="{00000001-BF97-4A98-8F4A-F270A991F42F}"/>
            </c:ext>
          </c:extLst>
        </c:ser>
        <c:ser>
          <c:idx val="2"/>
          <c:order val="2"/>
          <c:tx>
            <c:strRef>
              <c:f>'5_教科に関する調査'!$V$39</c:f>
              <c:strCache>
                <c:ptCount val="1"/>
                <c:pt idx="0">
                  <c:v>全国</c:v>
                </c:pt>
              </c:strCache>
            </c:strRef>
          </c:tx>
          <c:spPr>
            <a:solidFill>
              <a:srgbClr val="002060"/>
            </a:solidFill>
            <a:ln>
              <a:solidFill>
                <a:sysClr val="windowText" lastClr="000000"/>
              </a:solidFill>
            </a:ln>
          </c:spPr>
          <c:invertIfNegative val="0"/>
          <c:cat>
            <c:strRef>
              <c:extLst>
                <c:ext xmlns:c15="http://schemas.microsoft.com/office/drawing/2012/chart" uri="{02D57815-91ED-43cb-92C2-25804820EDAC}">
                  <c15:fullRef>
                    <c15:sqref>'5_教科に関する調査'!$S$40:$S$44</c15:sqref>
                  </c15:fullRef>
                </c:ext>
              </c:extLst>
              <c:f>('5_教科に関する調査'!$S$40:$S$41,'5_教科に関する調査'!$S$44)</c:f>
              <c:strCache>
                <c:ptCount val="3"/>
                <c:pt idx="0">
                  <c:v>(1)　聞くこと</c:v>
                </c:pt>
                <c:pt idx="1">
                  <c:v>(2)　読むこと</c:v>
                </c:pt>
                <c:pt idx="2">
                  <c:v>(5)　書くこと</c:v>
                </c:pt>
              </c:strCache>
            </c:strRef>
          </c:cat>
          <c:val>
            <c:numRef>
              <c:extLst>
                <c:ext xmlns:c15="http://schemas.microsoft.com/office/drawing/2012/chart" uri="{02D57815-91ED-43cb-92C2-25804820EDAC}">
                  <c15:fullRef>
                    <c15:sqref>'5_教科に関する調査'!$V$40:$V$44</c15:sqref>
                  </c15:fullRef>
                </c:ext>
              </c:extLst>
              <c:f>('5_教科に関する調査'!$V$40:$V$41,'5_教科に関する調査'!$V$44)</c:f>
              <c:numCache>
                <c:formatCode>0.0_);[Red]\(0.0\)</c:formatCode>
                <c:ptCount val="3"/>
                <c:pt idx="0">
                  <c:v>0</c:v>
                </c:pt>
                <c:pt idx="1">
                  <c:v>0</c:v>
                </c:pt>
                <c:pt idx="2">
                  <c:v>0</c:v>
                </c:pt>
              </c:numCache>
            </c:numRef>
          </c:val>
          <c:extLst>
            <c:ext xmlns:c16="http://schemas.microsoft.com/office/drawing/2014/chart" uri="{C3380CC4-5D6E-409C-BE32-E72D297353CC}">
              <c16:uniqueId val="{00000002-BF97-4A98-8F4A-F270A991F42F}"/>
            </c:ext>
          </c:extLst>
        </c:ser>
        <c:dLbls>
          <c:showLegendKey val="0"/>
          <c:showVal val="0"/>
          <c:showCatName val="0"/>
          <c:showSerName val="0"/>
          <c:showPercent val="0"/>
          <c:showBubbleSize val="0"/>
        </c:dLbls>
        <c:gapWidth val="160"/>
        <c:axId val="97633344"/>
        <c:axId val="338090360"/>
      </c:barChart>
      <c:catAx>
        <c:axId val="97633344"/>
        <c:scaling>
          <c:orientation val="minMax"/>
        </c:scaling>
        <c:delete val="0"/>
        <c:axPos val="b"/>
        <c:numFmt formatCode="@" sourceLinked="0"/>
        <c:majorTickMark val="in"/>
        <c:minorTickMark val="none"/>
        <c:tickLblPos val="nextTo"/>
        <c:spPr>
          <a:ln>
            <a:solidFill>
              <a:srgbClr val="E7E6E6">
                <a:lumMod val="50000"/>
              </a:srgbClr>
            </a:solidFill>
          </a:ln>
        </c:spPr>
        <c:txPr>
          <a:bodyPr rot="0" vert="horz" anchor="ctr" anchorCtr="1"/>
          <a:lstStyle/>
          <a:p>
            <a:pPr>
              <a:defRPr sz="700" b="0" i="0" u="none" strike="noStrike" baseline="0">
                <a:solidFill>
                  <a:srgbClr val="000000"/>
                </a:solidFill>
                <a:latin typeface="ＭＳ Ｐ明朝" panose="02020600040205080304" pitchFamily="18" charset="-128"/>
                <a:ea typeface="ＭＳ Ｐ明朝" panose="02020600040205080304" pitchFamily="18" charset="-128"/>
                <a:cs typeface="ＭＳ Ｐゴシック"/>
              </a:defRPr>
            </a:pPr>
            <a:endParaRPr lang="ja-JP"/>
          </a:p>
        </c:txPr>
        <c:crossAx val="338090360"/>
        <c:crosses val="autoZero"/>
        <c:auto val="1"/>
        <c:lblAlgn val="ctr"/>
        <c:lblOffset val="80"/>
        <c:tickLblSkip val="1"/>
        <c:tickMarkSkip val="1"/>
        <c:noMultiLvlLbl val="0"/>
      </c:catAx>
      <c:valAx>
        <c:axId val="338090360"/>
        <c:scaling>
          <c:orientation val="minMax"/>
          <c:max val="100"/>
          <c:min val="0"/>
        </c:scaling>
        <c:delete val="0"/>
        <c:axPos val="l"/>
        <c:majorGridlines/>
        <c:numFmt formatCode="#,##0_);\(#,##0\)" sourceLinked="0"/>
        <c:majorTickMark val="in"/>
        <c:minorTickMark val="none"/>
        <c:tickLblPos val="nextTo"/>
        <c:spPr>
          <a:ln>
            <a:solidFill>
              <a:srgbClr val="E7E6E6">
                <a:lumMod val="50000"/>
              </a:srgbClr>
            </a:solidFill>
          </a:ln>
        </c:spPr>
        <c:txPr>
          <a:bodyPr rot="0" vert="horz"/>
          <a:lstStyle/>
          <a:p>
            <a:pPr>
              <a:defRPr sz="900">
                <a:latin typeface="ＭＳ Ｐ明朝" pitchFamily="18" charset="-128"/>
                <a:ea typeface="ＭＳ Ｐ明朝" pitchFamily="18" charset="-128"/>
              </a:defRPr>
            </a:pPr>
            <a:endParaRPr lang="ja-JP"/>
          </a:p>
        </c:txPr>
        <c:crossAx val="97633344"/>
        <c:crosses val="autoZero"/>
        <c:crossBetween val="between"/>
        <c:majorUnit val="20"/>
      </c:valAx>
      <c:spPr>
        <a:solidFill>
          <a:sysClr val="window" lastClr="FFFFFF">
            <a:lumMod val="65000"/>
          </a:sysClr>
        </a:solidFill>
        <a:ln>
          <a:solidFill>
            <a:srgbClr val="E7E6E6">
              <a:lumMod val="50000"/>
            </a:srgbClr>
          </a:solidFill>
        </a:ln>
      </c:spPr>
    </c:plotArea>
    <c:legend>
      <c:legendPos val="b"/>
      <c:layout>
        <c:manualLayout>
          <c:xMode val="edge"/>
          <c:yMode val="edge"/>
          <c:x val="0.21499874860418708"/>
          <c:y val="0.83624895799271393"/>
          <c:w val="0.54255886243386253"/>
          <c:h val="0.11988541374021897"/>
        </c:manualLayout>
      </c:layout>
      <c:overlay val="0"/>
      <c:spPr>
        <a:ln>
          <a:solidFill>
            <a:sysClr val="windowText" lastClr="000000"/>
          </a:solidFill>
        </a:ln>
      </c:spPr>
      <c:txPr>
        <a:bodyPr/>
        <a:lstStyle/>
        <a:p>
          <a:pPr>
            <a:defRPr sz="1000">
              <a:latin typeface="ＭＳ Ｐ明朝" panose="02020600040205080304" pitchFamily="18" charset="-128"/>
              <a:ea typeface="ＭＳ Ｐ明朝" panose="02020600040205080304" pitchFamily="18" charset="-128"/>
            </a:defRPr>
          </a:pPr>
          <a:endParaRPr lang="ja-JP"/>
        </a:p>
      </c:txPr>
    </c:legend>
    <c:plotVisOnly val="1"/>
    <c:dispBlanksAs val="gap"/>
    <c:showDLblsOverMax val="0"/>
  </c:chart>
  <c:spPr>
    <a:solidFill>
      <a:sysClr val="window" lastClr="FFFFFF">
        <a:lumMod val="65000"/>
      </a:sysClr>
    </a:solidFill>
  </c:spPr>
  <c:printSettings>
    <c:headerFooter/>
    <c:pageMargins b="0.7500000000000131" l="0.70000000000000062" r="0.70000000000000062" t="0.7500000000000131" header="0.30000000000000032" footer="0.30000000000000032"/>
    <c:pageSetup paperSize="9" orientation="landscape" horizontalDpi="-3"/>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a:pPr>
            <a:r>
              <a:rPr lang="ja-JP" altLang="en-US" sz="800" b="0"/>
              <a:t>英語　領域別正答率（対全国比）</a:t>
            </a:r>
          </a:p>
        </c:rich>
      </c:tx>
      <c:layout>
        <c:manualLayout>
          <c:xMode val="edge"/>
          <c:yMode val="edge"/>
          <c:x val="1.5981627219698993E-4"/>
          <c:y val="5.301527450295104E-4"/>
        </c:manualLayout>
      </c:layout>
      <c:overlay val="0"/>
    </c:title>
    <c:autoTitleDeleted val="0"/>
    <c:plotArea>
      <c:layout>
        <c:manualLayout>
          <c:layoutTarget val="inner"/>
          <c:xMode val="edge"/>
          <c:yMode val="edge"/>
          <c:x val="0.30299116041889734"/>
          <c:y val="0.16297071389537482"/>
          <c:w val="0.40061615780214566"/>
          <c:h val="0.80217208380942917"/>
        </c:manualLayout>
      </c:layout>
      <c:radarChart>
        <c:radarStyle val="marker"/>
        <c:varyColors val="0"/>
        <c:ser>
          <c:idx val="0"/>
          <c:order val="0"/>
          <c:tx>
            <c:strRef>
              <c:f>'5_教科に関する調査'!$Y$39</c:f>
              <c:strCache>
                <c:ptCount val="1"/>
                <c:pt idx="0">
                  <c:v>全国</c:v>
                </c:pt>
              </c:strCache>
            </c:strRef>
          </c:tx>
          <c:spPr>
            <a:ln>
              <a:solidFill>
                <a:schemeClr val="tx1"/>
              </a:solidFill>
              <a:prstDash val="sysDot"/>
            </a:ln>
          </c:spPr>
          <c:marker>
            <c:symbol val="none"/>
          </c:marker>
          <c:dPt>
            <c:idx val="0"/>
            <c:bubble3D val="0"/>
            <c:spPr>
              <a:ln>
                <a:solidFill>
                  <a:schemeClr val="tx1">
                    <a:lumMod val="50000"/>
                    <a:lumOff val="50000"/>
                  </a:schemeClr>
                </a:solidFill>
                <a:prstDash val="sysDot"/>
              </a:ln>
            </c:spPr>
            <c:extLst>
              <c:ext xmlns:c16="http://schemas.microsoft.com/office/drawing/2014/chart" uri="{C3380CC4-5D6E-409C-BE32-E72D297353CC}">
                <c16:uniqueId val="{00000006-011B-470E-896F-4F275AA26FD2}"/>
              </c:ext>
            </c:extLst>
          </c:dPt>
          <c:cat>
            <c:strRef>
              <c:extLst>
                <c:ext xmlns:c15="http://schemas.microsoft.com/office/drawing/2012/chart" uri="{02D57815-91ED-43cb-92C2-25804820EDAC}">
                  <c15:fullRef>
                    <c15:sqref>'5_教科に関する調査'!$S$40:$S$44</c15:sqref>
                  </c15:fullRef>
                </c:ext>
              </c:extLst>
              <c:f>('5_教科に関する調査'!$S$40:$S$41,'5_教科に関する調査'!$S$44)</c:f>
              <c:strCache>
                <c:ptCount val="3"/>
                <c:pt idx="0">
                  <c:v>(1)　聞くこと</c:v>
                </c:pt>
                <c:pt idx="1">
                  <c:v>(2)　読むこと</c:v>
                </c:pt>
                <c:pt idx="2">
                  <c:v>(5)　書くこと</c:v>
                </c:pt>
              </c:strCache>
            </c:strRef>
          </c:cat>
          <c:val>
            <c:numRef>
              <c:extLst>
                <c:ext xmlns:c15="http://schemas.microsoft.com/office/drawing/2012/chart" uri="{02D57815-91ED-43cb-92C2-25804820EDAC}">
                  <c15:fullRef>
                    <c15:sqref>'5_教科に関する調査'!$Y$40:$Y$44</c15:sqref>
                  </c15:fullRef>
                </c:ext>
              </c:extLst>
              <c:f>('5_教科に関する調査'!$Y$40:$Y$41,'5_教科に関する調査'!$Y$44)</c:f>
              <c:numCache>
                <c:formatCode>0.0_);[Red]\(0.0\)</c:formatCode>
                <c:ptCount val="3"/>
                <c:pt idx="0">
                  <c:v>1</c:v>
                </c:pt>
                <c:pt idx="1">
                  <c:v>1</c:v>
                </c:pt>
                <c:pt idx="2">
                  <c:v>1</c:v>
                </c:pt>
              </c:numCache>
            </c:numRef>
          </c:val>
          <c:extLst>
            <c:ext xmlns:c16="http://schemas.microsoft.com/office/drawing/2014/chart" uri="{C3380CC4-5D6E-409C-BE32-E72D297353CC}">
              <c16:uniqueId val="{00000002-E8A6-4977-B2D4-3A9AF3588170}"/>
            </c:ext>
          </c:extLst>
        </c:ser>
        <c:ser>
          <c:idx val="2"/>
          <c:order val="1"/>
          <c:tx>
            <c:strRef>
              <c:f>'5_教科に関する調査'!$X$39</c:f>
              <c:strCache>
                <c:ptCount val="1"/>
                <c:pt idx="0">
                  <c:v>大阪市</c:v>
                </c:pt>
              </c:strCache>
            </c:strRef>
          </c:tx>
          <c:marker>
            <c:symbol val="circle"/>
            <c:size val="5"/>
            <c:spPr>
              <a:ln cap="rnd">
                <a:noFill/>
                <a:prstDash val="sysDash"/>
                <a:headEnd type="oval"/>
              </a:ln>
            </c:spPr>
          </c:marker>
          <c:cat>
            <c:strRef>
              <c:extLst>
                <c:ext xmlns:c15="http://schemas.microsoft.com/office/drawing/2012/chart" uri="{02D57815-91ED-43cb-92C2-25804820EDAC}">
                  <c15:fullRef>
                    <c15:sqref>'5_教科に関する調査'!$S$40:$S$44</c15:sqref>
                  </c15:fullRef>
                </c:ext>
              </c:extLst>
              <c:f>('5_教科に関する調査'!$S$40:$S$41,'5_教科に関する調査'!$S$44)</c:f>
              <c:strCache>
                <c:ptCount val="3"/>
                <c:pt idx="0">
                  <c:v>(1)　聞くこと</c:v>
                </c:pt>
                <c:pt idx="1">
                  <c:v>(2)　読むこと</c:v>
                </c:pt>
                <c:pt idx="2">
                  <c:v>(5)　書くこと</c:v>
                </c:pt>
              </c:strCache>
            </c:strRef>
          </c:cat>
          <c:val>
            <c:numRef>
              <c:extLst>
                <c:ext xmlns:c15="http://schemas.microsoft.com/office/drawing/2012/chart" uri="{02D57815-91ED-43cb-92C2-25804820EDAC}">
                  <c15:fullRef>
                    <c15:sqref>'5_教科に関する調査'!$X$40:$X$44</c15:sqref>
                  </c15:fullRef>
                </c:ext>
              </c:extLst>
              <c:f>('5_教科に関する調査'!$X$40:$X$41,'5_教科に関する調査'!$X$44)</c:f>
              <c:numCache>
                <c:formatCode>0.000_);[Red]\(0.000\)</c:formatCode>
                <c:ptCount val="3"/>
                <c:pt idx="0">
                  <c:v>0</c:v>
                </c:pt>
                <c:pt idx="1">
                  <c:v>0</c:v>
                </c:pt>
                <c:pt idx="2">
                  <c:v>0</c:v>
                </c:pt>
              </c:numCache>
            </c:numRef>
          </c:val>
          <c:extLst>
            <c:ext xmlns:c16="http://schemas.microsoft.com/office/drawing/2014/chart" uri="{C3380CC4-5D6E-409C-BE32-E72D297353CC}">
              <c16:uniqueId val="{00000001-E8A6-4977-B2D4-3A9AF3588170}"/>
            </c:ext>
          </c:extLst>
        </c:ser>
        <c:ser>
          <c:idx val="1"/>
          <c:order val="2"/>
          <c:tx>
            <c:strRef>
              <c:f>'5_教科に関する調査'!$W$39</c:f>
              <c:strCache>
                <c:ptCount val="1"/>
                <c:pt idx="0">
                  <c:v>学校</c:v>
                </c:pt>
              </c:strCache>
            </c:strRef>
          </c:tx>
          <c:spPr>
            <a:ln w="19050">
              <a:solidFill>
                <a:srgbClr val="68A042"/>
              </a:solidFill>
            </a:ln>
          </c:spPr>
          <c:marker>
            <c:symbol val="diamond"/>
            <c:size val="5"/>
            <c:spPr>
              <a:solidFill>
                <a:srgbClr val="68A042"/>
              </a:solidFill>
              <a:ln w="19050">
                <a:solidFill>
                  <a:srgbClr val="68A042"/>
                </a:solidFill>
              </a:ln>
            </c:spPr>
          </c:marker>
          <c:cat>
            <c:strRef>
              <c:extLst>
                <c:ext xmlns:c15="http://schemas.microsoft.com/office/drawing/2012/chart" uri="{02D57815-91ED-43cb-92C2-25804820EDAC}">
                  <c15:fullRef>
                    <c15:sqref>'5_教科に関する調査'!$S$40:$S$44</c15:sqref>
                  </c15:fullRef>
                </c:ext>
              </c:extLst>
              <c:f>('5_教科に関する調査'!$S$40:$S$41,'5_教科に関する調査'!$S$44)</c:f>
              <c:strCache>
                <c:ptCount val="3"/>
                <c:pt idx="0">
                  <c:v>(1)　聞くこと</c:v>
                </c:pt>
                <c:pt idx="1">
                  <c:v>(2)　読むこと</c:v>
                </c:pt>
                <c:pt idx="2">
                  <c:v>(5)　書くこと</c:v>
                </c:pt>
              </c:strCache>
            </c:strRef>
          </c:cat>
          <c:val>
            <c:numRef>
              <c:extLst>
                <c:ext xmlns:c15="http://schemas.microsoft.com/office/drawing/2012/chart" uri="{02D57815-91ED-43cb-92C2-25804820EDAC}">
                  <c15:fullRef>
                    <c15:sqref>'5_教科に関する調査'!$W$40:$W$44</c15:sqref>
                  </c15:fullRef>
                </c:ext>
              </c:extLst>
              <c:f>('5_教科に関する調査'!$W$40:$W$41,'5_教科に関する調査'!$W$44)</c:f>
              <c:numCache>
                <c:formatCode>0.000_);[Red]\(0.000\)</c:formatCode>
                <c:ptCount val="3"/>
                <c:pt idx="0">
                  <c:v>0</c:v>
                </c:pt>
                <c:pt idx="1">
                  <c:v>0</c:v>
                </c:pt>
                <c:pt idx="2">
                  <c:v>0</c:v>
                </c:pt>
              </c:numCache>
            </c:numRef>
          </c:val>
          <c:extLst>
            <c:ext xmlns:c16="http://schemas.microsoft.com/office/drawing/2014/chart" uri="{C3380CC4-5D6E-409C-BE32-E72D297353CC}">
              <c16:uniqueId val="{00000000-E8A6-4977-B2D4-3A9AF3588170}"/>
            </c:ext>
          </c:extLst>
        </c:ser>
        <c:dLbls>
          <c:showLegendKey val="0"/>
          <c:showVal val="0"/>
          <c:showCatName val="0"/>
          <c:showSerName val="0"/>
          <c:showPercent val="0"/>
          <c:showBubbleSize val="0"/>
        </c:dLbls>
        <c:axId val="263428248"/>
        <c:axId val="97780800"/>
      </c:radarChart>
      <c:catAx>
        <c:axId val="263428248"/>
        <c:scaling>
          <c:orientation val="minMax"/>
        </c:scaling>
        <c:delete val="0"/>
        <c:axPos val="b"/>
        <c:majorGridlines/>
        <c:numFmt formatCode="General" sourceLinked="1"/>
        <c:majorTickMark val="out"/>
        <c:minorTickMark val="none"/>
        <c:tickLblPos val="nextTo"/>
        <c:txPr>
          <a:bodyPr/>
          <a:lstStyle/>
          <a:p>
            <a:pPr>
              <a:defRPr sz="700" baseline="0"/>
            </a:pPr>
            <a:endParaRPr lang="ja-JP"/>
          </a:p>
        </c:txPr>
        <c:crossAx val="97780800"/>
        <c:crosses val="autoZero"/>
        <c:auto val="0"/>
        <c:lblAlgn val="ctr"/>
        <c:lblOffset val="100"/>
        <c:noMultiLvlLbl val="0"/>
      </c:catAx>
      <c:valAx>
        <c:axId val="97780800"/>
        <c:scaling>
          <c:orientation val="minMax"/>
          <c:max val="1.2"/>
        </c:scaling>
        <c:delete val="0"/>
        <c:axPos val="l"/>
        <c:numFmt formatCode="#,##0.0_);\(#,##0.0\)" sourceLinked="0"/>
        <c:majorTickMark val="cross"/>
        <c:minorTickMark val="none"/>
        <c:tickLblPos val="nextTo"/>
        <c:txPr>
          <a:bodyPr/>
          <a:lstStyle/>
          <a:p>
            <a:pPr>
              <a:defRPr sz="800" baseline="0"/>
            </a:pPr>
            <a:endParaRPr lang="ja-JP"/>
          </a:p>
        </c:txPr>
        <c:crossAx val="263428248"/>
        <c:crosses val="autoZero"/>
        <c:crossBetween val="between"/>
        <c:majorUnit val="0.2"/>
      </c:valAx>
      <c:spPr>
        <a:solidFill>
          <a:schemeClr val="bg1">
            <a:lumMod val="65000"/>
          </a:schemeClr>
        </a:solidFill>
      </c:spPr>
    </c:plotArea>
    <c:legend>
      <c:legendPos val="r"/>
      <c:layout>
        <c:manualLayout>
          <c:xMode val="edge"/>
          <c:yMode val="edge"/>
          <c:x val="0.75691218093589485"/>
          <c:y val="2.7032867501193703E-2"/>
          <c:w val="0.22072776865967203"/>
          <c:h val="0.29113704719196248"/>
        </c:manualLayout>
      </c:layout>
      <c:overlay val="0"/>
      <c:spPr>
        <a:ln>
          <a:solidFill>
            <a:schemeClr val="tx1"/>
          </a:solidFill>
        </a:ln>
      </c:spPr>
      <c:txPr>
        <a:bodyPr/>
        <a:lstStyle/>
        <a:p>
          <a:pPr>
            <a:defRPr sz="800">
              <a:latin typeface="ＭＳ Ｐ明朝" panose="02020600040205080304" pitchFamily="18" charset="-128"/>
              <a:ea typeface="ＭＳ Ｐ明朝" panose="02020600040205080304" pitchFamily="18" charset="-128"/>
            </a:defRPr>
          </a:pPr>
          <a:endParaRPr lang="ja-JP"/>
        </a:p>
      </c:txPr>
    </c:legend>
    <c:plotVisOnly val="1"/>
    <c:dispBlanksAs val="gap"/>
    <c:showDLblsOverMax val="0"/>
  </c:chart>
  <c:spPr>
    <a:solidFill>
      <a:schemeClr val="bg1">
        <a:lumMod val="65000"/>
      </a:schemeClr>
    </a:solidFill>
  </c:spPr>
  <c:printSettings>
    <c:headerFooter/>
    <c:pageMargins b="0.27559055118110226" l="0.59055118110233484" r="0.39370078740157488" t="0.39370078740157488" header="0.30000000000000032" footer="0.30000000000000032"/>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4184387414259"/>
          <c:y val="0.10869642136847678"/>
          <c:w val="0.82559283747314594"/>
          <c:h val="0.67455217732820005"/>
        </c:manualLayout>
      </c:layout>
      <c:barChart>
        <c:barDir val="bar"/>
        <c:grouping val="percentStacked"/>
        <c:varyColors val="0"/>
        <c:ser>
          <c:idx val="0"/>
          <c:order val="0"/>
          <c:tx>
            <c:strRef>
              <c:f>'6_生徒質問より(1)'!$Q$11</c:f>
              <c:strCache>
                <c:ptCount val="1"/>
                <c:pt idx="0">
                  <c:v>1 </c:v>
                </c:pt>
              </c:strCache>
            </c:strRef>
          </c:tx>
          <c:spPr>
            <a:solidFill>
              <a:srgbClr val="9999FF"/>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'6_生徒質問より(1)'!$P$17:$P$19</c:f>
              <c:strCache>
                <c:ptCount val="3"/>
                <c:pt idx="0">
                  <c:v>学校</c:v>
                </c:pt>
                <c:pt idx="1">
                  <c:v>大阪市</c:v>
                </c:pt>
                <c:pt idx="2">
                  <c:v>全国</c:v>
                </c:pt>
              </c:strCache>
            </c:strRef>
          </c:cat>
          <c:val>
            <c:numRef>
              <c:f>'6_生徒質問より(1)'!$Q$17:$Q$19</c:f>
              <c:numCache>
                <c:formatCode>0.0_ </c:formatCode>
                <c:ptCount val="3"/>
                <c:pt idx="0">
                  <c:v>58.8</c:v>
                </c:pt>
                <c:pt idx="1">
                  <c:v>75</c:v>
                </c:pt>
                <c:pt idx="2">
                  <c:v>79.099999999999994</c:v>
                </c:pt>
              </c:numCache>
            </c:numRef>
          </c:val>
          <c:extLst>
            <c:ext xmlns:c16="http://schemas.microsoft.com/office/drawing/2014/chart" uri="{C3380CC4-5D6E-409C-BE32-E72D297353CC}">
              <c16:uniqueId val="{00000000-961C-4E4C-8E1D-C94ECE3D6A7A}"/>
            </c:ext>
          </c:extLst>
        </c:ser>
        <c:ser>
          <c:idx val="1"/>
          <c:order val="1"/>
          <c:tx>
            <c:strRef>
              <c:f>'6_生徒質問より(1)'!$R$11</c:f>
              <c:strCache>
                <c:ptCount val="1"/>
                <c:pt idx="0">
                  <c:v>2 </c:v>
                </c:pt>
              </c:strCache>
            </c:strRef>
          </c:tx>
          <c:spPr>
            <a:solidFill>
              <a:srgbClr val="993366"/>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'6_生徒質問より(1)'!$P$17:$P$19</c:f>
              <c:strCache>
                <c:ptCount val="3"/>
                <c:pt idx="0">
                  <c:v>学校</c:v>
                </c:pt>
                <c:pt idx="1">
                  <c:v>大阪市</c:v>
                </c:pt>
                <c:pt idx="2">
                  <c:v>全国</c:v>
                </c:pt>
              </c:strCache>
            </c:strRef>
          </c:cat>
          <c:val>
            <c:numRef>
              <c:f>'6_生徒質問より(1)'!$R$17:$R$19</c:f>
              <c:numCache>
                <c:formatCode>0.0_ </c:formatCode>
                <c:ptCount val="3"/>
                <c:pt idx="0">
                  <c:v>29.4</c:v>
                </c:pt>
                <c:pt idx="1">
                  <c:v>13.2</c:v>
                </c:pt>
                <c:pt idx="2">
                  <c:v>12.1</c:v>
                </c:pt>
              </c:numCache>
            </c:numRef>
          </c:val>
          <c:extLst>
            <c:ext xmlns:c16="http://schemas.microsoft.com/office/drawing/2014/chart" uri="{C3380CC4-5D6E-409C-BE32-E72D297353CC}">
              <c16:uniqueId val="{00000001-961C-4E4C-8E1D-C94ECE3D6A7A}"/>
            </c:ext>
          </c:extLst>
        </c:ser>
        <c:ser>
          <c:idx val="2"/>
          <c:order val="2"/>
          <c:tx>
            <c:strRef>
              <c:f>'6_生徒質問より(1)'!$S$11</c:f>
              <c:strCache>
                <c:ptCount val="1"/>
                <c:pt idx="0">
                  <c:v>3 </c:v>
                </c:pt>
              </c:strCache>
            </c:strRef>
          </c:tx>
          <c:spPr>
            <a:solidFill>
              <a:srgbClr val="FFFFCC"/>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000000"/>
                    </a:solidFill>
                    <a:latin typeface="+mn-ea"/>
                    <a:ea typeface="+mn-ea"/>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'6_生徒質問より(1)'!$P$17:$P$19</c:f>
              <c:strCache>
                <c:ptCount val="3"/>
                <c:pt idx="0">
                  <c:v>学校</c:v>
                </c:pt>
                <c:pt idx="1">
                  <c:v>大阪市</c:v>
                </c:pt>
                <c:pt idx="2">
                  <c:v>全国</c:v>
                </c:pt>
              </c:strCache>
            </c:strRef>
          </c:cat>
          <c:val>
            <c:numRef>
              <c:f>'6_生徒質問より(1)'!$S$17:$S$19</c:f>
              <c:numCache>
                <c:formatCode>0.0_ </c:formatCode>
                <c:ptCount val="3"/>
                <c:pt idx="0">
                  <c:v>5.9</c:v>
                </c:pt>
                <c:pt idx="1">
                  <c:v>7.4</c:v>
                </c:pt>
                <c:pt idx="2">
                  <c:v>5.8</c:v>
                </c:pt>
              </c:numCache>
            </c:numRef>
          </c:val>
          <c:extLst>
            <c:ext xmlns:c16="http://schemas.microsoft.com/office/drawing/2014/chart" uri="{C3380CC4-5D6E-409C-BE32-E72D297353CC}">
              <c16:uniqueId val="{00000002-961C-4E4C-8E1D-C94ECE3D6A7A}"/>
            </c:ext>
          </c:extLst>
        </c:ser>
        <c:ser>
          <c:idx val="3"/>
          <c:order val="3"/>
          <c:tx>
            <c:strRef>
              <c:f>'6_生徒質問より(1)'!$T$11</c:f>
              <c:strCache>
                <c:ptCount val="1"/>
                <c:pt idx="0">
                  <c:v>4 </c:v>
                </c:pt>
              </c:strCache>
            </c:strRef>
          </c:tx>
          <c:spPr>
            <a:solidFill>
              <a:srgbClr val="CCFFFF"/>
            </a:solidFill>
            <a:ln w="12700">
              <a:solidFill>
                <a:prstClr val="black"/>
              </a:solidFill>
            </a:ln>
          </c:spPr>
          <c:invertIfNegative val="0"/>
          <c:dLbls>
            <c:numFmt formatCode="0.0;;" sourceLinked="0"/>
            <c:spPr>
              <a:noFill/>
              <a:ln>
                <a:noFill/>
              </a:ln>
              <a:effectLst/>
            </c:spPr>
            <c:txPr>
              <a:bodyPr/>
              <a:lstStyle/>
              <a:p>
                <a:pPr>
                  <a:defRPr sz="800" b="1">
                    <a:latin typeface="+mn-ea"/>
                    <a:ea typeface="+mn-ea"/>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'6_生徒質問より(1)'!$P$17:$P$19</c:f>
              <c:strCache>
                <c:ptCount val="3"/>
                <c:pt idx="0">
                  <c:v>学校</c:v>
                </c:pt>
                <c:pt idx="1">
                  <c:v>大阪市</c:v>
                </c:pt>
                <c:pt idx="2">
                  <c:v>全国</c:v>
                </c:pt>
              </c:strCache>
            </c:strRef>
          </c:cat>
          <c:val>
            <c:numRef>
              <c:f>'6_生徒質問より(1)'!$T$17:$T$19</c:f>
              <c:numCache>
                <c:formatCode>0.0_ </c:formatCode>
                <c:ptCount val="3"/>
                <c:pt idx="0">
                  <c:v>5.9</c:v>
                </c:pt>
                <c:pt idx="1">
                  <c:v>4.0999999999999996</c:v>
                </c:pt>
                <c:pt idx="2">
                  <c:v>2.8</c:v>
                </c:pt>
              </c:numCache>
            </c:numRef>
          </c:val>
          <c:extLst>
            <c:ext xmlns:c16="http://schemas.microsoft.com/office/drawing/2014/chart" uri="{C3380CC4-5D6E-409C-BE32-E72D297353CC}">
              <c16:uniqueId val="{00000003-961C-4E4C-8E1D-C94ECE3D6A7A}"/>
            </c:ext>
          </c:extLst>
        </c:ser>
        <c:ser>
          <c:idx val="4"/>
          <c:order val="4"/>
          <c:tx>
            <c:strRef>
              <c:f>'6_生徒質問より(1)'!$U$11</c:f>
              <c:strCache>
                <c:ptCount val="1"/>
                <c:pt idx="0">
                  <c:v>5 </c:v>
                </c:pt>
              </c:strCache>
            </c:strRef>
          </c:tx>
          <c:spPr>
            <a:solidFill>
              <a:prstClr val="white"/>
            </a:solidFill>
            <a:ln>
              <a:solidFill>
                <a:srgbClr val="000000"/>
              </a:solidFill>
            </a:ln>
          </c:spPr>
          <c:invertIfNegative val="0"/>
          <c:dLbls>
            <c:dLbl>
              <c:idx val="0"/>
              <c:layout>
                <c:manualLayout>
                  <c:x val="2.5594401110250874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C92-4E88-8929-FE140B3535D8}"/>
                </c:ext>
              </c:extLst>
            </c:dLbl>
            <c:dLbl>
              <c:idx val="1"/>
              <c:layout>
                <c:manualLayout>
                  <c:x val="2.0940873635659774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C92-4E88-8929-FE140B3535D8}"/>
                </c:ext>
              </c:extLst>
            </c:dLbl>
            <c:dLbl>
              <c:idx val="2"/>
              <c:layout>
                <c:manualLayout>
                  <c:x val="2.0940873635659774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C92-4E88-8929-FE140B3535D8}"/>
                </c:ext>
              </c:extLst>
            </c:dLbl>
            <c:numFmt formatCode="0.0;;" sourceLinked="0"/>
            <c:spPr>
              <a:noFill/>
              <a:ln>
                <a:noFill/>
              </a:ln>
              <a:effectLst/>
            </c:spPr>
            <c:txPr>
              <a:bodyPr/>
              <a:lstStyle/>
              <a:p>
                <a:pPr>
                  <a:defRPr sz="800" b="1">
                    <a:latin typeface="+mn-ea"/>
                    <a:ea typeface="+mn-ea"/>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'6_生徒質問より(1)'!$P$17:$P$19</c:f>
              <c:strCache>
                <c:ptCount val="3"/>
                <c:pt idx="0">
                  <c:v>学校</c:v>
                </c:pt>
                <c:pt idx="1">
                  <c:v>大阪市</c:v>
                </c:pt>
                <c:pt idx="2">
                  <c:v>全国</c:v>
                </c:pt>
              </c:strCache>
            </c:strRef>
          </c:cat>
          <c:val>
            <c:numRef>
              <c:f>'6_生徒質問より(1)'!$U$17:$U$19</c:f>
              <c:numCache>
                <c:formatCode>0.0_ </c:formatCode>
                <c:ptCount val="3"/>
                <c:pt idx="0">
                  <c:v>0</c:v>
                </c:pt>
                <c:pt idx="1">
                  <c:v>0.3</c:v>
                </c:pt>
                <c:pt idx="2">
                  <c:v>0.2</c:v>
                </c:pt>
              </c:numCache>
            </c:numRef>
          </c:val>
          <c:extLst>
            <c:ext xmlns:c16="http://schemas.microsoft.com/office/drawing/2014/chart" uri="{C3380CC4-5D6E-409C-BE32-E72D297353CC}">
              <c16:uniqueId val="{00000004-961C-4E4C-8E1D-C94ECE3D6A7A}"/>
            </c:ext>
          </c:extLst>
        </c:ser>
        <c:ser>
          <c:idx val="5"/>
          <c:order val="5"/>
          <c:tx>
            <c:strRef>
              <c:f>'6_生徒質問より(1)'!$V$11</c:f>
              <c:strCache>
                <c:ptCount val="1"/>
                <c:pt idx="0">
                  <c:v>6 </c:v>
                </c:pt>
              </c:strCache>
            </c:strRef>
          </c:tx>
          <c:spPr>
            <a:solidFill>
              <a:srgbClr val="00B050"/>
            </a:solidFill>
            <a:ln>
              <a:solidFill>
                <a:srgbClr val="000000"/>
              </a:solidFill>
            </a:ln>
          </c:spPr>
          <c:invertIfNegative val="0"/>
          <c:dLbls>
            <c:numFmt formatCode="0.0;;" sourceLinked="0"/>
            <c:spPr>
              <a:noFill/>
              <a:ln>
                <a:noFill/>
              </a:ln>
              <a:effectLst/>
            </c:spPr>
            <c:txPr>
              <a:bodyPr/>
              <a:lstStyle/>
              <a:p>
                <a:pPr>
                  <a:defRPr sz="8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'6_生徒質問より(1)'!$P$17:$P$19</c:f>
              <c:strCache>
                <c:ptCount val="3"/>
                <c:pt idx="0">
                  <c:v>学校</c:v>
                </c:pt>
                <c:pt idx="1">
                  <c:v>大阪市</c:v>
                </c:pt>
                <c:pt idx="2">
                  <c:v>全国</c:v>
                </c:pt>
              </c:strCache>
            </c:strRef>
          </c:cat>
          <c:val>
            <c:numRef>
              <c:f>'6_生徒質問より(1)'!$V$17:$V$19</c:f>
              <c:numCache>
                <c:formatCode>0.0_ </c:formatCode>
                <c:ptCount val="3"/>
                <c:pt idx="0">
                  <c:v>0</c:v>
                </c:pt>
                <c:pt idx="1">
                  <c:v>0</c:v>
                </c:pt>
                <c:pt idx="2">
                  <c:v>0</c:v>
                </c:pt>
              </c:numCache>
            </c:numRef>
          </c:val>
          <c:extLst>
            <c:ext xmlns:c16="http://schemas.microsoft.com/office/drawing/2014/chart" uri="{C3380CC4-5D6E-409C-BE32-E72D297353CC}">
              <c16:uniqueId val="{00000005-961C-4E4C-8E1D-C94ECE3D6A7A}"/>
            </c:ext>
          </c:extLst>
        </c:ser>
        <c:ser>
          <c:idx val="6"/>
          <c:order val="6"/>
          <c:tx>
            <c:strRef>
              <c:f>'6_生徒質問より(1)'!$W$11</c:f>
              <c:strCache>
                <c:ptCount val="1"/>
                <c:pt idx="0">
                  <c:v>7</c:v>
                </c:pt>
              </c:strCache>
            </c:strRef>
          </c:tx>
          <c:spPr>
            <a:solidFill>
              <a:schemeClr val="accent6">
                <a:lumMod val="75000"/>
              </a:schemeClr>
            </a:solidFill>
            <a:ln>
              <a:solidFill>
                <a:srgbClr val="000000"/>
              </a:solidFill>
            </a:ln>
          </c:spPr>
          <c:invertIfNegative val="0"/>
          <c:dLbls>
            <c:numFmt formatCode="0.0;;" sourceLinked="0"/>
            <c:spPr>
              <a:noFill/>
              <a:ln>
                <a:noFill/>
              </a:ln>
              <a:effectLst/>
            </c:spPr>
            <c:txPr>
              <a:bodyPr/>
              <a:lstStyle/>
              <a:p>
                <a:pPr>
                  <a:defRPr sz="8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'6_生徒質問より(1)'!$P$17:$P$19</c:f>
              <c:strCache>
                <c:ptCount val="3"/>
                <c:pt idx="0">
                  <c:v>学校</c:v>
                </c:pt>
                <c:pt idx="1">
                  <c:v>大阪市</c:v>
                </c:pt>
                <c:pt idx="2">
                  <c:v>全国</c:v>
                </c:pt>
              </c:strCache>
            </c:strRef>
          </c:cat>
          <c:val>
            <c:numRef>
              <c:f>'6_生徒質問より(1)'!$W$17:$W$19</c:f>
              <c:numCache>
                <c:formatCode>0.0_ </c:formatCode>
                <c:ptCount val="3"/>
                <c:pt idx="0">
                  <c:v>0</c:v>
                </c:pt>
                <c:pt idx="1">
                  <c:v>0</c:v>
                </c:pt>
                <c:pt idx="2">
                  <c:v>0</c:v>
                </c:pt>
              </c:numCache>
            </c:numRef>
          </c:val>
          <c:extLst>
            <c:ext xmlns:c16="http://schemas.microsoft.com/office/drawing/2014/chart" uri="{C3380CC4-5D6E-409C-BE32-E72D297353CC}">
              <c16:uniqueId val="{00000006-961C-4E4C-8E1D-C94ECE3D6A7A}"/>
            </c:ext>
          </c:extLst>
        </c:ser>
        <c:ser>
          <c:idx val="7"/>
          <c:order val="7"/>
          <c:tx>
            <c:strRef>
              <c:f>'6_生徒質問より(1)'!$X$11</c:f>
              <c:strCache>
                <c:ptCount val="1"/>
                <c:pt idx="0">
                  <c:v>8</c:v>
                </c:pt>
              </c:strCache>
            </c:strRef>
          </c:tx>
          <c:spPr>
            <a:solidFill>
              <a:srgbClr val="66FF99"/>
            </a:solidFill>
            <a:ln>
              <a:solidFill>
                <a:srgbClr val="000000"/>
              </a:solidFill>
            </a:ln>
          </c:spPr>
          <c:invertIfNegative val="0"/>
          <c:dLbls>
            <c:numFmt formatCode="0.0;;" sourceLinked="0"/>
            <c:spPr>
              <a:noFill/>
              <a:ln>
                <a:noFill/>
              </a:ln>
              <a:effectLst/>
            </c:spPr>
            <c:txPr>
              <a:bodyPr/>
              <a:lstStyle/>
              <a:p>
                <a:pPr>
                  <a:defRPr sz="900" b="1">
                    <a:solidFill>
                      <a:sysClr val="windowText" lastClr="000000"/>
                    </a:solidFill>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'6_生徒質問より(1)'!$P$17:$P$19</c:f>
              <c:strCache>
                <c:ptCount val="3"/>
                <c:pt idx="0">
                  <c:v>学校</c:v>
                </c:pt>
                <c:pt idx="1">
                  <c:v>大阪市</c:v>
                </c:pt>
                <c:pt idx="2">
                  <c:v>全国</c:v>
                </c:pt>
              </c:strCache>
            </c:strRef>
          </c:cat>
          <c:val>
            <c:numRef>
              <c:f>'6_生徒質問より(1)'!$X$17:$X$19</c:f>
              <c:numCache>
                <c:formatCode>0.0_ </c:formatCode>
                <c:ptCount val="3"/>
                <c:pt idx="0">
                  <c:v>0</c:v>
                </c:pt>
                <c:pt idx="1">
                  <c:v>0</c:v>
                </c:pt>
                <c:pt idx="2">
                  <c:v>0</c:v>
                </c:pt>
              </c:numCache>
            </c:numRef>
          </c:val>
          <c:extLst>
            <c:ext xmlns:c16="http://schemas.microsoft.com/office/drawing/2014/chart" uri="{C3380CC4-5D6E-409C-BE32-E72D297353CC}">
              <c16:uniqueId val="{00000007-961C-4E4C-8E1D-C94ECE3D6A7A}"/>
            </c:ext>
          </c:extLst>
        </c:ser>
        <c:ser>
          <c:idx val="8"/>
          <c:order val="8"/>
          <c:tx>
            <c:strRef>
              <c:f>'6_生徒質問より(1)'!$Y$11</c:f>
              <c:strCache>
                <c:ptCount val="1"/>
                <c:pt idx="0">
                  <c:v>9</c:v>
                </c:pt>
              </c:strCache>
            </c:strRef>
          </c:tx>
          <c:spPr>
            <a:solidFill>
              <a:srgbClr val="FF9999"/>
            </a:solidFill>
            <a:ln>
              <a:solidFill>
                <a:srgbClr val="000000"/>
              </a:solidFill>
            </a:ln>
          </c:spPr>
          <c:invertIfNegative val="0"/>
          <c:dLbls>
            <c:numFmt formatCode="0.0;;" sourceLinked="0"/>
            <c:spPr>
              <a:noFill/>
              <a:ln>
                <a:noFill/>
              </a:ln>
              <a:effectLst/>
            </c:spPr>
            <c:txPr>
              <a:bodyPr/>
              <a:lstStyle/>
              <a:p>
                <a:pPr>
                  <a:defRPr sz="900" b="1">
                    <a:latin typeface="+mn-ea"/>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'6_生徒質問より(1)'!$Y$17:$Y$19</c:f>
              <c:numCache>
                <c:formatCode>0.0_ </c:formatCode>
                <c:ptCount val="3"/>
                <c:pt idx="0">
                  <c:v>0</c:v>
                </c:pt>
                <c:pt idx="1">
                  <c:v>0</c:v>
                </c:pt>
                <c:pt idx="2">
                  <c:v>0</c:v>
                </c:pt>
              </c:numCache>
            </c:numRef>
          </c:val>
          <c:extLst>
            <c:ext xmlns:c16="http://schemas.microsoft.com/office/drawing/2014/chart" uri="{C3380CC4-5D6E-409C-BE32-E72D297353CC}">
              <c16:uniqueId val="{00000008-961C-4E4C-8E1D-C94ECE3D6A7A}"/>
            </c:ext>
          </c:extLst>
        </c:ser>
        <c:dLbls>
          <c:showLegendKey val="0"/>
          <c:showVal val="0"/>
          <c:showCatName val="0"/>
          <c:showSerName val="0"/>
          <c:showPercent val="0"/>
          <c:showBubbleSize val="0"/>
        </c:dLbls>
        <c:gapWidth val="100"/>
        <c:overlap val="100"/>
        <c:serLines>
          <c:spPr>
            <a:ln w="3175">
              <a:solidFill>
                <a:srgbClr val="000000"/>
              </a:solidFill>
              <a:prstDash val="solid"/>
            </a:ln>
          </c:spPr>
        </c:serLines>
        <c:axId val="462151464"/>
        <c:axId val="462151856"/>
      </c:barChart>
      <c:catAx>
        <c:axId val="462151464"/>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462151856"/>
        <c:crosses val="autoZero"/>
        <c:auto val="1"/>
        <c:lblAlgn val="ctr"/>
        <c:lblOffset val="30"/>
        <c:tickLblSkip val="1"/>
        <c:tickMarkSkip val="1"/>
        <c:noMultiLvlLbl val="0"/>
      </c:catAx>
      <c:valAx>
        <c:axId val="462151856"/>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462151464"/>
        <c:crosses val="max"/>
        <c:crossBetween val="between"/>
        <c:minorUnit val="0.2"/>
      </c:valAx>
      <c:spPr>
        <a:noFill/>
        <a:ln w="12700">
          <a:solidFill>
            <a:srgbClr val="808080"/>
          </a:solidFill>
          <a:prstDash val="solid"/>
        </a:ln>
      </c:spPr>
    </c:plotArea>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465" r="0.75000000000001465" t="1" header="0.51200000000000001" footer="0.51200000000000001"/>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microsoft.com/office/2007/relationships/hdphoto" Target="../media/hdphoto3.wdp"/><Relationship Id="rId13" Type="http://schemas.openxmlformats.org/officeDocument/2006/relationships/image" Target="../media/image8.png"/><Relationship Id="rId3" Type="http://schemas.microsoft.com/office/2007/relationships/hdphoto" Target="../media/hdphoto1.wdp"/><Relationship Id="rId7" Type="http://schemas.openxmlformats.org/officeDocument/2006/relationships/image" Target="../media/image5.png"/><Relationship Id="rId12" Type="http://schemas.microsoft.com/office/2007/relationships/hdphoto" Target="../media/hdphoto5.wdp"/><Relationship Id="rId2" Type="http://schemas.openxmlformats.org/officeDocument/2006/relationships/image" Target="../media/image2.png"/><Relationship Id="rId16" Type="http://schemas.microsoft.com/office/2007/relationships/hdphoto" Target="../media/hdphoto7.wdp"/><Relationship Id="rId1" Type="http://schemas.openxmlformats.org/officeDocument/2006/relationships/image" Target="../media/image1.PNG"/><Relationship Id="rId6" Type="http://schemas.openxmlformats.org/officeDocument/2006/relationships/image" Target="../media/image4.emf"/><Relationship Id="rId11" Type="http://schemas.openxmlformats.org/officeDocument/2006/relationships/image" Target="../media/image7.png"/><Relationship Id="rId5" Type="http://schemas.microsoft.com/office/2007/relationships/hdphoto" Target="../media/hdphoto2.wdp"/><Relationship Id="rId15" Type="http://schemas.openxmlformats.org/officeDocument/2006/relationships/image" Target="../media/image9.png"/><Relationship Id="rId10" Type="http://schemas.microsoft.com/office/2007/relationships/hdphoto" Target="../media/hdphoto4.wdp"/><Relationship Id="rId4" Type="http://schemas.openxmlformats.org/officeDocument/2006/relationships/image" Target="../media/image3.png"/><Relationship Id="rId9" Type="http://schemas.openxmlformats.org/officeDocument/2006/relationships/image" Target="../media/image6.png"/><Relationship Id="rId14" Type="http://schemas.microsoft.com/office/2007/relationships/hdphoto" Target="../media/hdphoto6.wdp"/></Relationships>
</file>

<file path=xl/drawings/_rels/drawing10.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6" Type="http://schemas.openxmlformats.org/officeDocument/2006/relationships/chart" Target="../charts/chart21.xml"/><Relationship Id="rId5" Type="http://schemas.openxmlformats.org/officeDocument/2006/relationships/chart" Target="../charts/chart20.xml"/><Relationship Id="rId4"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image" Target="../media/image11.png"/><Relationship Id="rId7" Type="http://schemas.openxmlformats.org/officeDocument/2006/relationships/image" Target="../media/image13.png"/><Relationship Id="rId2" Type="http://schemas.microsoft.com/office/2007/relationships/hdphoto" Target="../media/hdphoto8.wdp"/><Relationship Id="rId1" Type="http://schemas.openxmlformats.org/officeDocument/2006/relationships/image" Target="../media/image10.png"/><Relationship Id="rId6" Type="http://schemas.microsoft.com/office/2007/relationships/hdphoto" Target="../media/hdphoto10.wdp"/><Relationship Id="rId5" Type="http://schemas.openxmlformats.org/officeDocument/2006/relationships/image" Target="../media/image12.png"/><Relationship Id="rId4" Type="http://schemas.microsoft.com/office/2007/relationships/hdphoto" Target="../media/hdphoto9.wdp"/></Relationships>
</file>

<file path=xl/drawings/_rels/drawing3.xml.rels><?xml version="1.0" encoding="UTF-8" standalone="yes"?>
<Relationships xmlns="http://schemas.openxmlformats.org/package/2006/relationships"><Relationship Id="rId2" Type="http://schemas.openxmlformats.org/officeDocument/2006/relationships/image" Target="../media/image16.emf"/><Relationship Id="rId1" Type="http://schemas.openxmlformats.org/officeDocument/2006/relationships/image" Target="../media/image15.png"/></Relationships>
</file>

<file path=xl/drawings/_rels/drawing6.xml.rels><?xml version="1.0" encoding="UTF-8" standalone="yes"?>
<Relationships xmlns="http://schemas.openxmlformats.org/package/2006/relationships"><Relationship Id="rId3" Type="http://schemas.microsoft.com/office/2007/relationships/hdphoto" Target="../media/hdphoto11.wdp"/><Relationship Id="rId2" Type="http://schemas.openxmlformats.org/officeDocument/2006/relationships/image" Target="../media/image18.png"/><Relationship Id="rId1" Type="http://schemas.openxmlformats.org/officeDocument/2006/relationships/image" Target="../media/image17.PNG"/><Relationship Id="rId4" Type="http://schemas.openxmlformats.org/officeDocument/2006/relationships/image" Target="../media/image19.PNG"/></Relationships>
</file>

<file path=xl/drawings/_rels/drawing7.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chart" Target="../charts/chart1.xml"/><Relationship Id="rId1" Type="http://schemas.openxmlformats.org/officeDocument/2006/relationships/image" Target="../media/image20.PNG"/><Relationship Id="rId6" Type="http://schemas.openxmlformats.org/officeDocument/2006/relationships/chart" Target="../charts/chart5.xml"/><Relationship Id="rId11" Type="http://schemas.openxmlformats.org/officeDocument/2006/relationships/image" Target="../media/image22.PNG"/><Relationship Id="rId5" Type="http://schemas.openxmlformats.org/officeDocument/2006/relationships/chart" Target="../charts/chart4.xml"/><Relationship Id="rId10" Type="http://schemas.openxmlformats.org/officeDocument/2006/relationships/image" Target="../media/image21.PNG"/><Relationship Id="rId4" Type="http://schemas.openxmlformats.org/officeDocument/2006/relationships/chart" Target="../charts/chart3.xml"/><Relationship Id="rId9" Type="http://schemas.openxmlformats.org/officeDocument/2006/relationships/chart" Target="../charts/chart8.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5.xml"/></Relationships>
</file>

<file path=xl/drawings/drawing1.xml><?xml version="1.0" encoding="utf-8"?>
<xdr:wsDr xmlns:xdr="http://schemas.openxmlformats.org/drawingml/2006/spreadsheetDrawing" xmlns:a="http://schemas.openxmlformats.org/drawingml/2006/main">
  <xdr:twoCellAnchor editAs="oneCell">
    <xdr:from>
      <xdr:col>3</xdr:col>
      <xdr:colOff>461597</xdr:colOff>
      <xdr:row>23</xdr:row>
      <xdr:rowOff>87922</xdr:rowOff>
    </xdr:from>
    <xdr:to>
      <xdr:col>13</xdr:col>
      <xdr:colOff>139212</xdr:colOff>
      <xdr:row>30</xdr:row>
      <xdr:rowOff>117230</xdr:rowOff>
    </xdr:to>
    <xdr:pic>
      <xdr:nvPicPr>
        <xdr:cNvPr id="44" name="図 43">
          <a:extLst>
            <a:ext uri="{FF2B5EF4-FFF2-40B4-BE49-F238E27FC236}">
              <a16:creationId xmlns:a16="http://schemas.microsoft.com/office/drawing/2014/main" id="{8550CD7B-BC0B-42B4-A4B9-F6176A76599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25540"/>
        <a:stretch/>
      </xdr:blipFill>
      <xdr:spPr>
        <a:xfrm>
          <a:off x="1582616" y="4887057"/>
          <a:ext cx="5312019" cy="1516673"/>
        </a:xfrm>
        <a:prstGeom prst="rect">
          <a:avLst/>
        </a:prstGeom>
      </xdr:spPr>
    </xdr:pic>
    <xdr:clientData/>
  </xdr:twoCellAnchor>
  <xdr:twoCellAnchor editAs="oneCell">
    <xdr:from>
      <xdr:col>0</xdr:col>
      <xdr:colOff>278424</xdr:colOff>
      <xdr:row>16</xdr:row>
      <xdr:rowOff>65943</xdr:rowOff>
    </xdr:from>
    <xdr:to>
      <xdr:col>10</xdr:col>
      <xdr:colOff>505558</xdr:colOff>
      <xdr:row>23</xdr:row>
      <xdr:rowOff>73268</xdr:rowOff>
    </xdr:to>
    <xdr:pic>
      <xdr:nvPicPr>
        <xdr:cNvPr id="43" name="図 42">
          <a:extLst>
            <a:ext uri="{FF2B5EF4-FFF2-40B4-BE49-F238E27FC236}">
              <a16:creationId xmlns:a16="http://schemas.microsoft.com/office/drawing/2014/main" id="{AC3ACF47-17CA-4054-9FDB-F143C3D3FEF9}"/>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Effect>
                    <a14:brightnessContrast contrast="-20000"/>
                  </a14:imgEffect>
                </a14:imgLayer>
              </a14:imgProps>
            </a:ext>
            <a:ext uri="{28A0092B-C50C-407E-A947-70E740481C1C}">
              <a14:useLocalDpi xmlns:a14="http://schemas.microsoft.com/office/drawing/2010/main" val="0"/>
            </a:ext>
          </a:extLst>
        </a:blip>
        <a:srcRect b="33453"/>
        <a:stretch/>
      </xdr:blipFill>
      <xdr:spPr>
        <a:xfrm>
          <a:off x="278424" y="3377712"/>
          <a:ext cx="5355980" cy="1494691"/>
        </a:xfrm>
        <a:prstGeom prst="rect">
          <a:avLst/>
        </a:prstGeom>
      </xdr:spPr>
    </xdr:pic>
    <xdr:clientData/>
  </xdr:twoCellAnchor>
  <xdr:twoCellAnchor editAs="oneCell">
    <xdr:from>
      <xdr:col>3</xdr:col>
      <xdr:colOff>410307</xdr:colOff>
      <xdr:row>80</xdr:row>
      <xdr:rowOff>190499</xdr:rowOff>
    </xdr:from>
    <xdr:to>
      <xdr:col>13</xdr:col>
      <xdr:colOff>454268</xdr:colOff>
      <xdr:row>91</xdr:row>
      <xdr:rowOff>153864</xdr:rowOff>
    </xdr:to>
    <xdr:pic>
      <xdr:nvPicPr>
        <xdr:cNvPr id="42" name="図 41">
          <a:extLst>
            <a:ext uri="{FF2B5EF4-FFF2-40B4-BE49-F238E27FC236}">
              <a16:creationId xmlns:a16="http://schemas.microsoft.com/office/drawing/2014/main" id="{A86560AB-01F6-FC7D-0574-8B1C40D458F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31326" y="17101037"/>
          <a:ext cx="5678365" cy="2036885"/>
        </a:xfrm>
        <a:prstGeom prst="rect">
          <a:avLst/>
        </a:prstGeom>
      </xdr:spPr>
    </xdr:pic>
    <xdr:clientData/>
  </xdr:twoCellAnchor>
  <xdr:twoCellAnchor editAs="oneCell">
    <xdr:from>
      <xdr:col>0</xdr:col>
      <xdr:colOff>322384</xdr:colOff>
      <xdr:row>70</xdr:row>
      <xdr:rowOff>197826</xdr:rowOff>
    </xdr:from>
    <xdr:to>
      <xdr:col>11</xdr:col>
      <xdr:colOff>359019</xdr:colOff>
      <xdr:row>80</xdr:row>
      <xdr:rowOff>109904</xdr:rowOff>
    </xdr:to>
    <xdr:pic>
      <xdr:nvPicPr>
        <xdr:cNvPr id="37" name="図 36">
          <a:extLst>
            <a:ext uri="{FF2B5EF4-FFF2-40B4-BE49-F238E27FC236}">
              <a16:creationId xmlns:a16="http://schemas.microsoft.com/office/drawing/2014/main" id="{07EEC32A-7031-D7C3-28A1-39FB360C5044}"/>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322384" y="14983557"/>
          <a:ext cx="5707673" cy="2036885"/>
        </a:xfrm>
        <a:prstGeom prst="rect">
          <a:avLst/>
        </a:prstGeom>
      </xdr:spPr>
    </xdr:pic>
    <xdr:clientData/>
  </xdr:twoCellAnchor>
  <xdr:twoCellAnchor editAs="oneCell">
    <xdr:from>
      <xdr:col>5</xdr:col>
      <xdr:colOff>527050</xdr:colOff>
      <xdr:row>59</xdr:row>
      <xdr:rowOff>79376</xdr:rowOff>
    </xdr:from>
    <xdr:to>
      <xdr:col>10</xdr:col>
      <xdr:colOff>392510</xdr:colOff>
      <xdr:row>70</xdr:row>
      <xdr:rowOff>44375</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sharpenSoften amount="25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2947988" y="12293204"/>
          <a:ext cx="2593975" cy="2256952"/>
        </a:xfrm>
        <a:prstGeom prst="rect">
          <a:avLst/>
        </a:prstGeom>
      </xdr:spPr>
    </xdr:pic>
    <xdr:clientData/>
  </xdr:twoCellAnchor>
  <xdr:twoCellAnchor>
    <xdr:from>
      <xdr:col>6</xdr:col>
      <xdr:colOff>13492</xdr:colOff>
      <xdr:row>51</xdr:row>
      <xdr:rowOff>142173</xdr:rowOff>
    </xdr:from>
    <xdr:to>
      <xdr:col>10</xdr:col>
      <xdr:colOff>404017</xdr:colOff>
      <xdr:row>53</xdr:row>
      <xdr:rowOff>158750</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2980133" y="10689126"/>
          <a:ext cx="2573337" cy="433296"/>
        </a:xfrm>
        <a:prstGeom prst="roundRect">
          <a:avLst>
            <a:gd name="adj" fmla="val 40351"/>
          </a:avLst>
        </a:prstGeom>
        <a:noFill/>
        <a:ln w="38100">
          <a:solidFill>
            <a:srgbClr val="00B05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endParaRPr lang="ja-JP" altLang="en-US"/>
        </a:p>
      </xdr:txBody>
    </xdr:sp>
    <xdr:clientData/>
  </xdr:twoCellAnchor>
  <xdr:twoCellAnchor>
    <xdr:from>
      <xdr:col>6</xdr:col>
      <xdr:colOff>119856</xdr:colOff>
      <xdr:row>51</xdr:row>
      <xdr:rowOff>152184</xdr:rowOff>
    </xdr:from>
    <xdr:to>
      <xdr:col>11</xdr:col>
      <xdr:colOff>291306</xdr:colOff>
      <xdr:row>54</xdr:row>
      <xdr:rowOff>29765</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3086497" y="10699137"/>
          <a:ext cx="2899965" cy="5026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r>
            <a:rPr kumimoji="1" lang="ja-JP" altLang="en-US" sz="1050" b="1"/>
            <a:t>各設問の無解答率の和</a:t>
          </a:r>
          <a:r>
            <a:rPr kumimoji="1" lang="en-US" altLang="ja-JP" sz="1050" b="1"/>
            <a:t>÷</a:t>
          </a:r>
          <a:r>
            <a:rPr kumimoji="1" lang="ja-JP" altLang="en-US" sz="1050" b="1"/>
            <a:t>設問数（</a:t>
          </a:r>
          <a:r>
            <a:rPr kumimoji="1" lang="en-US" altLang="ja-JP" sz="1050" b="1"/>
            <a:t>※</a:t>
          </a:r>
          <a:r>
            <a:rPr kumimoji="1" lang="ja-JP" altLang="en-US" sz="1050" b="1"/>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1"/>
            <a:t>＝平均無解答率</a:t>
          </a:r>
          <a:r>
            <a:rPr kumimoji="1" lang="ja-JP" altLang="ja-JP" sz="900" b="1">
              <a:solidFill>
                <a:schemeClr val="dk1"/>
              </a:solidFill>
              <a:effectLst/>
              <a:latin typeface="+mn-lt"/>
              <a:ea typeface="+mn-ea"/>
              <a:cs typeface="+mn-cs"/>
            </a:rPr>
            <a:t>（小数第２位を四捨五入）</a:t>
          </a:r>
          <a:endParaRPr lang="ja-JP" altLang="ja-JP" sz="800">
            <a:effectLst/>
          </a:endParaRPr>
        </a:p>
      </xdr:txBody>
    </xdr:sp>
    <xdr:clientData/>
  </xdr:twoCellAnchor>
  <xdr:twoCellAnchor editAs="oneCell">
    <xdr:from>
      <xdr:col>10</xdr:col>
      <xdr:colOff>377030</xdr:colOff>
      <xdr:row>5</xdr:row>
      <xdr:rowOff>118667</xdr:rowOff>
    </xdr:from>
    <xdr:to>
      <xdr:col>13</xdr:col>
      <xdr:colOff>1118391</xdr:colOff>
      <xdr:row>7</xdr:row>
      <xdr:rowOff>190991</xdr:rowOff>
    </xdr:to>
    <xdr:pic>
      <xdr:nvPicPr>
        <xdr:cNvPr id="65" name="図 64">
          <a:extLst>
            <a:ext uri="{FF2B5EF4-FFF2-40B4-BE49-F238E27FC236}">
              <a16:creationId xmlns:a16="http://schemas.microsoft.com/office/drawing/2014/main" id="{00000000-0008-0000-0000-000041000000}"/>
            </a:ext>
          </a:extLst>
        </xdr:cNvPr>
        <xdr:cNvPicPr>
          <a:picLocks noChangeAspect="1" noChangeArrowheads="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6247"/>
        <a:stretch/>
      </xdr:blipFill>
      <xdr:spPr bwMode="auto">
        <a:xfrm>
          <a:off x="5501480" y="1128317"/>
          <a:ext cx="2370136" cy="453324"/>
        </a:xfrm>
        <a:prstGeom prst="rect">
          <a:avLst/>
        </a:prstGeom>
        <a:noFill/>
        <a:ln w="285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193674</xdr:colOff>
      <xdr:row>30</xdr:row>
      <xdr:rowOff>173040</xdr:rowOff>
    </xdr:from>
    <xdr:to>
      <xdr:col>11</xdr:col>
      <xdr:colOff>355361</xdr:colOff>
      <xdr:row>36</xdr:row>
      <xdr:rowOff>128984</xdr:rowOff>
    </xdr:to>
    <xdr:pic>
      <xdr:nvPicPr>
        <xdr:cNvPr id="76" name="図 75">
          <a:extLst>
            <a:ext uri="{FF2B5EF4-FFF2-40B4-BE49-F238E27FC236}">
              <a16:creationId xmlns:a16="http://schemas.microsoft.com/office/drawing/2014/main" id="{00000000-0008-0000-0000-00004C000000}"/>
            </a:ext>
          </a:extLst>
        </xdr:cNvPr>
        <xdr:cNvPicPr>
          <a:picLocks noChangeAspect="1"/>
        </xdr:cNvPicPr>
      </xdr:nvPicPr>
      <xdr:blipFill>
        <a:blip xmlns:r="http://schemas.openxmlformats.org/officeDocument/2006/relationships" r:embed="rId7">
          <a:extLst>
            <a:ext uri="{BEBA8EAE-BF5A-486C-A8C5-ECC9F3942E4B}">
              <a14:imgProps xmlns:a14="http://schemas.microsoft.com/office/drawing/2010/main">
                <a14:imgLayer r:embed="rId8">
                  <a14:imgEffect>
                    <a14:sharpenSoften amount="25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2068908" y="6344446"/>
          <a:ext cx="3981609" cy="1206101"/>
        </a:xfrm>
        <a:prstGeom prst="rect">
          <a:avLst/>
        </a:prstGeom>
      </xdr:spPr>
    </xdr:pic>
    <xdr:clientData/>
  </xdr:twoCellAnchor>
  <xdr:twoCellAnchor>
    <xdr:from>
      <xdr:col>3</xdr:col>
      <xdr:colOff>21827</xdr:colOff>
      <xdr:row>30</xdr:row>
      <xdr:rowOff>134804</xdr:rowOff>
    </xdr:from>
    <xdr:to>
      <xdr:col>4</xdr:col>
      <xdr:colOff>337345</xdr:colOff>
      <xdr:row>34</xdr:row>
      <xdr:rowOff>19049</xdr:rowOff>
    </xdr:to>
    <xdr:sp macro="" textlink="">
      <xdr:nvSpPr>
        <xdr:cNvPr id="62" name="角丸四角形吹き出し 61">
          <a:extLst>
            <a:ext uri="{FF2B5EF4-FFF2-40B4-BE49-F238E27FC236}">
              <a16:creationId xmlns:a16="http://schemas.microsoft.com/office/drawing/2014/main" id="{00000000-0008-0000-0000-00003E000000}"/>
            </a:ext>
          </a:extLst>
        </xdr:cNvPr>
        <xdr:cNvSpPr/>
      </xdr:nvSpPr>
      <xdr:spPr>
        <a:xfrm>
          <a:off x="1142999" y="6306210"/>
          <a:ext cx="1069580" cy="717683"/>
        </a:xfrm>
        <a:prstGeom prst="wedgeRoundRectCallout">
          <a:avLst>
            <a:gd name="adj1" fmla="val 66813"/>
            <a:gd name="adj2" fmla="val -1768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ctr"/>
          <a:r>
            <a:rPr kumimoji="1" lang="ja-JP" altLang="en-US" sz="1400">
              <a:latin typeface="UD デジタル 教科書体 NK-B" panose="02020700000000000000" pitchFamily="18" charset="-128"/>
              <a:ea typeface="UD デジタル 教科書体 NK-B" panose="02020700000000000000" pitchFamily="18" charset="-128"/>
            </a:rPr>
            <a:t>国語</a:t>
          </a:r>
          <a:endParaRPr kumimoji="1" lang="en-US" altLang="ja-JP" sz="1400">
            <a:latin typeface="UD デジタル 教科書体 NK-B" panose="02020700000000000000" pitchFamily="18" charset="-128"/>
            <a:ea typeface="UD デジタル 教科書体 NK-B" panose="02020700000000000000" pitchFamily="18" charset="-128"/>
          </a:endParaRPr>
        </a:p>
        <a:p>
          <a:pPr algn="ctr"/>
          <a:r>
            <a:rPr kumimoji="1" lang="ja-JP" altLang="en-US" sz="1400">
              <a:latin typeface="UD デジタル 教科書体 NK-B" panose="02020700000000000000" pitchFamily="18" charset="-128"/>
              <a:ea typeface="UD デジタル 教科書体 NK-B" panose="02020700000000000000" pitchFamily="18" charset="-128"/>
            </a:rPr>
            <a:t>（左側）</a:t>
          </a:r>
        </a:p>
      </xdr:txBody>
    </xdr:sp>
    <xdr:clientData/>
  </xdr:twoCellAnchor>
  <xdr:twoCellAnchor>
    <xdr:from>
      <xdr:col>11</xdr:col>
      <xdr:colOff>379231</xdr:colOff>
      <xdr:row>30</xdr:row>
      <xdr:rowOff>108349</xdr:rowOff>
    </xdr:from>
    <xdr:to>
      <xdr:col>13</xdr:col>
      <xdr:colOff>188118</xdr:colOff>
      <xdr:row>33</xdr:row>
      <xdr:rowOff>207567</xdr:rowOff>
    </xdr:to>
    <xdr:sp macro="" textlink="">
      <xdr:nvSpPr>
        <xdr:cNvPr id="61" name="角丸四角形吹き出し 60">
          <a:extLst>
            <a:ext uri="{FF2B5EF4-FFF2-40B4-BE49-F238E27FC236}">
              <a16:creationId xmlns:a16="http://schemas.microsoft.com/office/drawing/2014/main" id="{00000000-0008-0000-0000-00003D000000}"/>
            </a:ext>
          </a:extLst>
        </xdr:cNvPr>
        <xdr:cNvSpPr/>
      </xdr:nvSpPr>
      <xdr:spPr>
        <a:xfrm>
          <a:off x="6074387" y="6279755"/>
          <a:ext cx="900294" cy="724296"/>
        </a:xfrm>
        <a:prstGeom prst="wedgeRoundRectCallout">
          <a:avLst>
            <a:gd name="adj1" fmla="val -66845"/>
            <a:gd name="adj2" fmla="val -1661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ctr"/>
          <a:r>
            <a:rPr kumimoji="1" lang="ja-JP" altLang="en-US" sz="1400">
              <a:latin typeface="UD デジタル 教科書体 NK-B" panose="02020700000000000000" pitchFamily="18" charset="-128"/>
              <a:ea typeface="UD デジタル 教科書体 NK-B" panose="02020700000000000000" pitchFamily="18" charset="-128"/>
            </a:rPr>
            <a:t>数学</a:t>
          </a:r>
          <a:endParaRPr kumimoji="1" lang="en-US" altLang="ja-JP" sz="1400">
            <a:latin typeface="UD デジタル 教科書体 NK-B" panose="02020700000000000000" pitchFamily="18" charset="-128"/>
            <a:ea typeface="UD デジタル 教科書体 NK-B" panose="02020700000000000000" pitchFamily="18" charset="-128"/>
          </a:endParaRPr>
        </a:p>
        <a:p>
          <a:pPr algn="ctr"/>
          <a:r>
            <a:rPr kumimoji="1" lang="ja-JP" altLang="en-US" sz="1400">
              <a:latin typeface="UD デジタル 教科書体 NK-B" panose="02020700000000000000" pitchFamily="18" charset="-128"/>
              <a:ea typeface="UD デジタル 教科書体 NK-B" panose="02020700000000000000" pitchFamily="18" charset="-128"/>
            </a:rPr>
            <a:t>（右側）</a:t>
          </a:r>
        </a:p>
      </xdr:txBody>
    </xdr:sp>
    <xdr:clientData/>
  </xdr:twoCellAnchor>
  <xdr:twoCellAnchor>
    <xdr:from>
      <xdr:col>6</xdr:col>
      <xdr:colOff>532271</xdr:colOff>
      <xdr:row>31</xdr:row>
      <xdr:rowOff>32104</xdr:rowOff>
    </xdr:from>
    <xdr:to>
      <xdr:col>7</xdr:col>
      <xdr:colOff>511017</xdr:colOff>
      <xdr:row>32</xdr:row>
      <xdr:rowOff>94946</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3498912" y="6411870"/>
          <a:ext cx="524449" cy="271201"/>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200" b="1" i="0" baseline="0">
              <a:latin typeface="HG丸ｺﾞｼｯｸM-PRO" panose="020F0600000000000000" pitchFamily="50" charset="-128"/>
              <a:ea typeface="HG丸ｺﾞｼｯｸM-PRO" panose="020F0600000000000000" pitchFamily="50" charset="-128"/>
            </a:rPr>
            <a:t>(1)</a:t>
          </a:r>
          <a:endParaRPr kumimoji="1" lang="ja-JP" altLang="en-US" sz="1200" b="1" i="0" baseline="0">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297383</xdr:colOff>
      <xdr:row>31</xdr:row>
      <xdr:rowOff>24484</xdr:rowOff>
    </xdr:from>
    <xdr:to>
      <xdr:col>11</xdr:col>
      <xdr:colOff>276861</xdr:colOff>
      <xdr:row>32</xdr:row>
      <xdr:rowOff>88141</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5446836" y="6404250"/>
          <a:ext cx="525181" cy="27201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200" b="1" i="0" baseline="0">
              <a:latin typeface="HG丸ｺﾞｼｯｸM-PRO" panose="020F0600000000000000" pitchFamily="50" charset="-128"/>
              <a:ea typeface="HG丸ｺﾞｼｯｸM-PRO" panose="020F0600000000000000" pitchFamily="50" charset="-128"/>
            </a:rPr>
            <a:t>(1)</a:t>
          </a:r>
          <a:endParaRPr kumimoji="1" lang="ja-JP" altLang="en-US" sz="1200" b="1" i="0" baseline="0">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8080</xdr:colOff>
      <xdr:row>32</xdr:row>
      <xdr:rowOff>187539</xdr:rowOff>
    </xdr:from>
    <xdr:to>
      <xdr:col>7</xdr:col>
      <xdr:colOff>532529</xdr:colOff>
      <xdr:row>34</xdr:row>
      <xdr:rowOff>35238</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3520424" y="6775664"/>
          <a:ext cx="524449" cy="26441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200" b="1" i="0" baseline="0">
              <a:latin typeface="HG丸ｺﾞｼｯｸM-PRO" panose="020F0600000000000000" pitchFamily="50" charset="-128"/>
              <a:ea typeface="HG丸ｺﾞｼｯｸM-PRO" panose="020F0600000000000000" pitchFamily="50" charset="-128"/>
            </a:rPr>
            <a:t>(2)</a:t>
          </a:r>
          <a:endParaRPr kumimoji="1" lang="ja-JP" altLang="en-US" sz="1200" b="1" i="0" baseline="0">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311151</xdr:colOff>
      <xdr:row>32</xdr:row>
      <xdr:rowOff>173435</xdr:rowOff>
    </xdr:from>
    <xdr:to>
      <xdr:col>11</xdr:col>
      <xdr:colOff>289897</xdr:colOff>
      <xdr:row>34</xdr:row>
      <xdr:rowOff>21134</xdr:rowOff>
    </xdr:to>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5460604" y="6761560"/>
          <a:ext cx="524449" cy="26441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200" b="1" i="0" baseline="0">
              <a:latin typeface="HG丸ｺﾞｼｯｸM-PRO" panose="020F0600000000000000" pitchFamily="50" charset="-128"/>
              <a:ea typeface="HG丸ｺﾞｼｯｸM-PRO" panose="020F0600000000000000" pitchFamily="50" charset="-128"/>
            </a:rPr>
            <a:t>(2)</a:t>
          </a:r>
          <a:endParaRPr kumimoji="1" lang="ja-JP" altLang="en-US" sz="1200" b="1" i="0" baseline="0">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519661</xdr:colOff>
      <xdr:row>31</xdr:row>
      <xdr:rowOff>31445</xdr:rowOff>
    </xdr:from>
    <xdr:to>
      <xdr:col>7</xdr:col>
      <xdr:colOff>412415</xdr:colOff>
      <xdr:row>32</xdr:row>
      <xdr:rowOff>86367</xdr:rowOff>
    </xdr:to>
    <xdr:sp macro="" textlink="">
      <xdr:nvSpPr>
        <xdr:cNvPr id="14" name="角丸四角形 13">
          <a:extLst>
            <a:ext uri="{FF2B5EF4-FFF2-40B4-BE49-F238E27FC236}">
              <a16:creationId xmlns:a16="http://schemas.microsoft.com/office/drawing/2014/main" id="{00000000-0008-0000-0000-00000E000000}"/>
            </a:ext>
          </a:extLst>
        </xdr:cNvPr>
        <xdr:cNvSpPr/>
      </xdr:nvSpPr>
      <xdr:spPr>
        <a:xfrm>
          <a:off x="3486302" y="6411211"/>
          <a:ext cx="438457" cy="263281"/>
        </a:xfrm>
        <a:prstGeom prst="roundRect">
          <a:avLst/>
        </a:prstGeom>
        <a:no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10</xdr:col>
      <xdr:colOff>281385</xdr:colOff>
      <xdr:row>31</xdr:row>
      <xdr:rowOff>37703</xdr:rowOff>
    </xdr:from>
    <xdr:to>
      <xdr:col>11</xdr:col>
      <xdr:colOff>176917</xdr:colOff>
      <xdr:row>32</xdr:row>
      <xdr:rowOff>92625</xdr:rowOff>
    </xdr:to>
    <xdr:sp macro="" textlink="">
      <xdr:nvSpPr>
        <xdr:cNvPr id="89" name="角丸四角形 88">
          <a:extLst>
            <a:ext uri="{FF2B5EF4-FFF2-40B4-BE49-F238E27FC236}">
              <a16:creationId xmlns:a16="http://schemas.microsoft.com/office/drawing/2014/main" id="{00000000-0008-0000-0000-000059000000}"/>
            </a:ext>
          </a:extLst>
        </xdr:cNvPr>
        <xdr:cNvSpPr/>
      </xdr:nvSpPr>
      <xdr:spPr>
        <a:xfrm>
          <a:off x="5430838" y="6417469"/>
          <a:ext cx="441235" cy="263281"/>
        </a:xfrm>
        <a:prstGeom prst="roundRect">
          <a:avLst/>
        </a:prstGeom>
        <a:no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486172</xdr:colOff>
      <xdr:row>38</xdr:row>
      <xdr:rowOff>12700</xdr:rowOff>
    </xdr:from>
    <xdr:to>
      <xdr:col>8</xdr:col>
      <xdr:colOff>3513</xdr:colOff>
      <xdr:row>50</xdr:row>
      <xdr:rowOff>127189</xdr:rowOff>
    </xdr:to>
    <xdr:sp macro="" textlink="">
      <xdr:nvSpPr>
        <xdr:cNvPr id="91" name="正方形/長方形 90">
          <a:extLst>
            <a:ext uri="{FF2B5EF4-FFF2-40B4-BE49-F238E27FC236}">
              <a16:creationId xmlns:a16="http://schemas.microsoft.com/office/drawing/2014/main" id="{00000000-0008-0000-0000-00005B000000}"/>
            </a:ext>
          </a:extLst>
        </xdr:cNvPr>
        <xdr:cNvSpPr/>
      </xdr:nvSpPr>
      <xdr:spPr>
        <a:xfrm>
          <a:off x="1607344" y="7850981"/>
          <a:ext cx="2454216" cy="2614802"/>
        </a:xfrm>
        <a:prstGeom prst="rect">
          <a:avLst/>
        </a:prstGeom>
        <a:noFill/>
        <a:ln w="285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136129</xdr:colOff>
      <xdr:row>38</xdr:row>
      <xdr:rowOff>12700</xdr:rowOff>
    </xdr:from>
    <xdr:to>
      <xdr:col>12</xdr:col>
      <xdr:colOff>232113</xdr:colOff>
      <xdr:row>50</xdr:row>
      <xdr:rowOff>127189</xdr:rowOff>
    </xdr:to>
    <xdr:sp macro="" textlink="">
      <xdr:nvSpPr>
        <xdr:cNvPr id="92" name="正方形/長方形 91">
          <a:extLst>
            <a:ext uri="{FF2B5EF4-FFF2-40B4-BE49-F238E27FC236}">
              <a16:creationId xmlns:a16="http://schemas.microsoft.com/office/drawing/2014/main" id="{00000000-0008-0000-0000-00005C000000}"/>
            </a:ext>
          </a:extLst>
        </xdr:cNvPr>
        <xdr:cNvSpPr/>
      </xdr:nvSpPr>
      <xdr:spPr>
        <a:xfrm>
          <a:off x="4194176" y="7850981"/>
          <a:ext cx="2278796" cy="2614802"/>
        </a:xfrm>
        <a:prstGeom prst="rect">
          <a:avLst/>
        </a:prstGeom>
        <a:noFill/>
        <a:ln w="285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206774</xdr:colOff>
      <xdr:row>38</xdr:row>
      <xdr:rowOff>59135</xdr:rowOff>
    </xdr:from>
    <xdr:to>
      <xdr:col>7</xdr:col>
      <xdr:colOff>107554</xdr:colOff>
      <xdr:row>47</xdr:row>
      <xdr:rowOff>22225</xdr:rowOff>
    </xdr:to>
    <xdr:pic>
      <xdr:nvPicPr>
        <xdr:cNvPr id="103" name="図 102">
          <a:extLst>
            <a:ext uri="{FF2B5EF4-FFF2-40B4-BE49-F238E27FC236}">
              <a16:creationId xmlns:a16="http://schemas.microsoft.com/office/drawing/2014/main" id="{00000000-0008-0000-0000-000067000000}"/>
            </a:ext>
          </a:extLst>
        </xdr:cNvPr>
        <xdr:cNvPicPr>
          <a:picLocks noChangeAspect="1"/>
        </xdr:cNvPicPr>
      </xdr:nvPicPr>
      <xdr:blipFill>
        <a:blip xmlns:r="http://schemas.openxmlformats.org/officeDocument/2006/relationships" r:embed="rId9">
          <a:extLst>
            <a:ext uri="{BEBA8EAE-BF5A-486C-A8C5-ECC9F3942E4B}">
              <a14:imgProps xmlns:a14="http://schemas.microsoft.com/office/drawing/2010/main">
                <a14:imgLayer r:embed="rId10">
                  <a14:imgEffect>
                    <a14:sharpenSoften amount="25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2082008" y="7897416"/>
          <a:ext cx="1537890" cy="1838325"/>
        </a:xfrm>
        <a:prstGeom prst="rect">
          <a:avLst/>
        </a:prstGeom>
      </xdr:spPr>
    </xdr:pic>
    <xdr:clientData/>
  </xdr:twoCellAnchor>
  <xdr:twoCellAnchor editAs="oneCell">
    <xdr:from>
      <xdr:col>4</xdr:col>
      <xdr:colOff>207566</xdr:colOff>
      <xdr:row>47</xdr:row>
      <xdr:rowOff>145256</xdr:rowOff>
    </xdr:from>
    <xdr:to>
      <xdr:col>7</xdr:col>
      <xdr:colOff>117872</xdr:colOff>
      <xdr:row>50</xdr:row>
      <xdr:rowOff>107629</xdr:rowOff>
    </xdr:to>
    <xdr:pic>
      <xdr:nvPicPr>
        <xdr:cNvPr id="104" name="図 103">
          <a:extLst>
            <a:ext uri="{FF2B5EF4-FFF2-40B4-BE49-F238E27FC236}">
              <a16:creationId xmlns:a16="http://schemas.microsoft.com/office/drawing/2014/main" id="{00000000-0008-0000-0000-000068000000}"/>
            </a:ext>
          </a:extLst>
        </xdr:cNvPr>
        <xdr:cNvPicPr>
          <a:picLocks noChangeAspect="1"/>
        </xdr:cNvPicPr>
      </xdr:nvPicPr>
      <xdr:blipFill>
        <a:blip xmlns:r="http://schemas.openxmlformats.org/officeDocument/2006/relationships" r:embed="rId11">
          <a:extLst>
            <a:ext uri="{BEBA8EAE-BF5A-486C-A8C5-ECC9F3942E4B}">
              <a14:imgProps xmlns:a14="http://schemas.microsoft.com/office/drawing/2010/main">
                <a14:imgLayer r:embed="rId12">
                  <a14:imgEffect>
                    <a14:sharpenSoften amount="25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2082800" y="9858772"/>
          <a:ext cx="1547416" cy="587451"/>
        </a:xfrm>
        <a:prstGeom prst="rect">
          <a:avLst/>
        </a:prstGeom>
      </xdr:spPr>
    </xdr:pic>
    <xdr:clientData/>
  </xdr:twoCellAnchor>
  <xdr:twoCellAnchor editAs="oneCell">
    <xdr:from>
      <xdr:col>9</xdr:col>
      <xdr:colOff>50404</xdr:colOff>
      <xdr:row>38</xdr:row>
      <xdr:rowOff>97235</xdr:rowOff>
    </xdr:from>
    <xdr:to>
      <xdr:col>11</xdr:col>
      <xdr:colOff>472282</xdr:colOff>
      <xdr:row>47</xdr:row>
      <xdr:rowOff>12699</xdr:rowOff>
    </xdr:to>
    <xdr:pic>
      <xdr:nvPicPr>
        <xdr:cNvPr id="105" name="図 104">
          <a:extLst>
            <a:ext uri="{FF2B5EF4-FFF2-40B4-BE49-F238E27FC236}">
              <a16:creationId xmlns:a16="http://schemas.microsoft.com/office/drawing/2014/main" id="{00000000-0008-0000-0000-000069000000}"/>
            </a:ext>
          </a:extLst>
        </xdr:cNvPr>
        <xdr:cNvPicPr>
          <a:picLocks noChangeAspect="1"/>
        </xdr:cNvPicPr>
      </xdr:nvPicPr>
      <xdr:blipFill>
        <a:blip xmlns:r="http://schemas.openxmlformats.org/officeDocument/2006/relationships" r:embed="rId13">
          <a:extLst>
            <a:ext uri="{BEBA8EAE-BF5A-486C-A8C5-ECC9F3942E4B}">
              <a14:imgProps xmlns:a14="http://schemas.microsoft.com/office/drawing/2010/main">
                <a14:imgLayer r:embed="rId14">
                  <a14:imgEffect>
                    <a14:sharpenSoften amount="25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4654154" y="7935516"/>
          <a:ext cx="1513284" cy="1790699"/>
        </a:xfrm>
        <a:prstGeom prst="rect">
          <a:avLst/>
        </a:prstGeom>
      </xdr:spPr>
    </xdr:pic>
    <xdr:clientData/>
  </xdr:twoCellAnchor>
  <xdr:twoCellAnchor editAs="oneCell">
    <xdr:from>
      <xdr:col>9</xdr:col>
      <xdr:colOff>30957</xdr:colOff>
      <xdr:row>47</xdr:row>
      <xdr:rowOff>86122</xdr:rowOff>
    </xdr:from>
    <xdr:to>
      <xdr:col>11</xdr:col>
      <xdr:colOff>481409</xdr:colOff>
      <xdr:row>50</xdr:row>
      <xdr:rowOff>48022</xdr:rowOff>
    </xdr:to>
    <xdr:pic>
      <xdr:nvPicPr>
        <xdr:cNvPr id="106" name="図 105">
          <a:extLst>
            <a:ext uri="{FF2B5EF4-FFF2-40B4-BE49-F238E27FC236}">
              <a16:creationId xmlns:a16="http://schemas.microsoft.com/office/drawing/2014/main" id="{00000000-0008-0000-0000-00006A000000}"/>
            </a:ext>
          </a:extLst>
        </xdr:cNvPr>
        <xdr:cNvPicPr>
          <a:picLocks noChangeAspect="1"/>
        </xdr:cNvPicPr>
      </xdr:nvPicPr>
      <xdr:blipFill>
        <a:blip xmlns:r="http://schemas.openxmlformats.org/officeDocument/2006/relationships" r:embed="rId15">
          <a:extLst>
            <a:ext uri="{BEBA8EAE-BF5A-486C-A8C5-ECC9F3942E4B}">
              <a14:imgProps xmlns:a14="http://schemas.microsoft.com/office/drawing/2010/main">
                <a14:imgLayer r:embed="rId16">
                  <a14:imgEffect>
                    <a14:sharpenSoften amount="25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4634707" y="9799638"/>
          <a:ext cx="1541858" cy="586978"/>
        </a:xfrm>
        <a:prstGeom prst="rect">
          <a:avLst/>
        </a:prstGeom>
      </xdr:spPr>
    </xdr:pic>
    <xdr:clientData/>
  </xdr:twoCellAnchor>
  <xdr:twoCellAnchor>
    <xdr:from>
      <xdr:col>3</xdr:col>
      <xdr:colOff>750094</xdr:colOff>
      <xdr:row>47</xdr:row>
      <xdr:rowOff>14287</xdr:rowOff>
    </xdr:from>
    <xdr:to>
      <xdr:col>7</xdr:col>
      <xdr:colOff>387291</xdr:colOff>
      <xdr:row>47</xdr:row>
      <xdr:rowOff>118778</xdr:rowOff>
    </xdr:to>
    <xdr:sp macro="" textlink="">
      <xdr:nvSpPr>
        <xdr:cNvPr id="97" name="フリーフォーム 96">
          <a:extLst>
            <a:ext uri="{FF2B5EF4-FFF2-40B4-BE49-F238E27FC236}">
              <a16:creationId xmlns:a16="http://schemas.microsoft.com/office/drawing/2014/main" id="{00000000-0008-0000-0000-000061000000}"/>
            </a:ext>
          </a:extLst>
        </xdr:cNvPr>
        <xdr:cNvSpPr/>
      </xdr:nvSpPr>
      <xdr:spPr>
        <a:xfrm rot="5400000" flipH="1">
          <a:off x="2833205" y="8765864"/>
          <a:ext cx="104491" cy="2028369"/>
        </a:xfrm>
        <a:custGeom>
          <a:avLst/>
          <a:gdLst>
            <a:gd name="connsiteX0" fmla="*/ 263888 w 263888"/>
            <a:gd name="connsiteY0" fmla="*/ 0 h 2982057"/>
            <a:gd name="connsiteX1" fmla="*/ 119 w 263888"/>
            <a:gd name="connsiteY1" fmla="*/ 439615 h 2982057"/>
            <a:gd name="connsiteX2" fmla="*/ 227253 w 263888"/>
            <a:gd name="connsiteY2" fmla="*/ 849923 h 2982057"/>
            <a:gd name="connsiteX3" fmla="*/ 14773 w 263888"/>
            <a:gd name="connsiteY3" fmla="*/ 1267557 h 2982057"/>
            <a:gd name="connsiteX4" fmla="*/ 197946 w 263888"/>
            <a:gd name="connsiteY4" fmla="*/ 1685192 h 2982057"/>
            <a:gd name="connsiteX5" fmla="*/ 14773 w 263888"/>
            <a:gd name="connsiteY5" fmla="*/ 2117480 h 2982057"/>
            <a:gd name="connsiteX6" fmla="*/ 219926 w 263888"/>
            <a:gd name="connsiteY6" fmla="*/ 2549769 h 2982057"/>
            <a:gd name="connsiteX7" fmla="*/ 7446 w 263888"/>
            <a:gd name="connsiteY7" fmla="*/ 2982057 h 298205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263888" h="2982057">
              <a:moveTo>
                <a:pt x="263888" y="0"/>
              </a:moveTo>
              <a:cubicBezTo>
                <a:pt x="135056" y="148980"/>
                <a:pt x="6225" y="297961"/>
                <a:pt x="119" y="439615"/>
              </a:cubicBezTo>
              <a:cubicBezTo>
                <a:pt x="-5987" y="581269"/>
                <a:pt x="224811" y="711933"/>
                <a:pt x="227253" y="849923"/>
              </a:cubicBezTo>
              <a:cubicBezTo>
                <a:pt x="229695" y="987913"/>
                <a:pt x="19657" y="1128346"/>
                <a:pt x="14773" y="1267557"/>
              </a:cubicBezTo>
              <a:cubicBezTo>
                <a:pt x="9889" y="1406768"/>
                <a:pt x="197946" y="1543538"/>
                <a:pt x="197946" y="1685192"/>
              </a:cubicBezTo>
              <a:cubicBezTo>
                <a:pt x="197946" y="1826846"/>
                <a:pt x="11110" y="1973384"/>
                <a:pt x="14773" y="2117480"/>
              </a:cubicBezTo>
              <a:cubicBezTo>
                <a:pt x="18436" y="2261576"/>
                <a:pt x="221147" y="2405673"/>
                <a:pt x="219926" y="2549769"/>
              </a:cubicBezTo>
              <a:cubicBezTo>
                <a:pt x="218705" y="2693865"/>
                <a:pt x="113075" y="2837961"/>
                <a:pt x="7446" y="2982057"/>
              </a:cubicBezTo>
            </a:path>
          </a:pathLst>
        </a:cu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36116</xdr:colOff>
      <xdr:row>47</xdr:row>
      <xdr:rowOff>89296</xdr:rowOff>
    </xdr:from>
    <xdr:to>
      <xdr:col>7</xdr:col>
      <xdr:colOff>427375</xdr:colOff>
      <xdr:row>47</xdr:row>
      <xdr:rowOff>194978</xdr:rowOff>
    </xdr:to>
    <xdr:sp macro="" textlink="">
      <xdr:nvSpPr>
        <xdr:cNvPr id="109" name="フリーフォーム 108">
          <a:extLst>
            <a:ext uri="{FF2B5EF4-FFF2-40B4-BE49-F238E27FC236}">
              <a16:creationId xmlns:a16="http://schemas.microsoft.com/office/drawing/2014/main" id="{00000000-0008-0000-0000-00006D000000}"/>
            </a:ext>
          </a:extLst>
        </xdr:cNvPr>
        <xdr:cNvSpPr/>
      </xdr:nvSpPr>
      <xdr:spPr>
        <a:xfrm rot="5400000" flipH="1">
          <a:off x="2872694" y="8841468"/>
          <a:ext cx="105682" cy="2028369"/>
        </a:xfrm>
        <a:custGeom>
          <a:avLst/>
          <a:gdLst>
            <a:gd name="connsiteX0" fmla="*/ 263888 w 263888"/>
            <a:gd name="connsiteY0" fmla="*/ 0 h 2982057"/>
            <a:gd name="connsiteX1" fmla="*/ 119 w 263888"/>
            <a:gd name="connsiteY1" fmla="*/ 439615 h 2982057"/>
            <a:gd name="connsiteX2" fmla="*/ 227253 w 263888"/>
            <a:gd name="connsiteY2" fmla="*/ 849923 h 2982057"/>
            <a:gd name="connsiteX3" fmla="*/ 14773 w 263888"/>
            <a:gd name="connsiteY3" fmla="*/ 1267557 h 2982057"/>
            <a:gd name="connsiteX4" fmla="*/ 197946 w 263888"/>
            <a:gd name="connsiteY4" fmla="*/ 1685192 h 2982057"/>
            <a:gd name="connsiteX5" fmla="*/ 14773 w 263888"/>
            <a:gd name="connsiteY5" fmla="*/ 2117480 h 2982057"/>
            <a:gd name="connsiteX6" fmla="*/ 219926 w 263888"/>
            <a:gd name="connsiteY6" fmla="*/ 2549769 h 2982057"/>
            <a:gd name="connsiteX7" fmla="*/ 7446 w 263888"/>
            <a:gd name="connsiteY7" fmla="*/ 2982057 h 298205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263888" h="2982057">
              <a:moveTo>
                <a:pt x="263888" y="0"/>
              </a:moveTo>
              <a:cubicBezTo>
                <a:pt x="135056" y="148980"/>
                <a:pt x="6225" y="297961"/>
                <a:pt x="119" y="439615"/>
              </a:cubicBezTo>
              <a:cubicBezTo>
                <a:pt x="-5987" y="581269"/>
                <a:pt x="224811" y="711933"/>
                <a:pt x="227253" y="849923"/>
              </a:cubicBezTo>
              <a:cubicBezTo>
                <a:pt x="229695" y="987913"/>
                <a:pt x="19657" y="1128346"/>
                <a:pt x="14773" y="1267557"/>
              </a:cubicBezTo>
              <a:cubicBezTo>
                <a:pt x="9889" y="1406768"/>
                <a:pt x="197946" y="1543538"/>
                <a:pt x="197946" y="1685192"/>
              </a:cubicBezTo>
              <a:cubicBezTo>
                <a:pt x="197946" y="1826846"/>
                <a:pt x="11110" y="1973384"/>
                <a:pt x="14773" y="2117480"/>
              </a:cubicBezTo>
              <a:cubicBezTo>
                <a:pt x="18436" y="2261576"/>
                <a:pt x="221147" y="2405673"/>
                <a:pt x="219926" y="2549769"/>
              </a:cubicBezTo>
              <a:cubicBezTo>
                <a:pt x="218705" y="2693865"/>
                <a:pt x="113075" y="2837961"/>
                <a:pt x="7446" y="2982057"/>
              </a:cubicBezTo>
            </a:path>
          </a:pathLst>
        </a:cu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514351</xdr:colOff>
      <xdr:row>46</xdr:row>
      <xdr:rowOff>143670</xdr:rowOff>
    </xdr:from>
    <xdr:to>
      <xdr:col>12</xdr:col>
      <xdr:colOff>188457</xdr:colOff>
      <xdr:row>47</xdr:row>
      <xdr:rowOff>39801</xdr:rowOff>
    </xdr:to>
    <xdr:sp macro="" textlink="">
      <xdr:nvSpPr>
        <xdr:cNvPr id="110" name="フリーフォーム 109">
          <a:extLst>
            <a:ext uri="{FF2B5EF4-FFF2-40B4-BE49-F238E27FC236}">
              <a16:creationId xmlns:a16="http://schemas.microsoft.com/office/drawing/2014/main" id="{00000000-0008-0000-0000-00006E000000}"/>
            </a:ext>
          </a:extLst>
        </xdr:cNvPr>
        <xdr:cNvSpPr/>
      </xdr:nvSpPr>
      <xdr:spPr>
        <a:xfrm rot="5400000" flipH="1">
          <a:off x="5448611" y="8772613"/>
          <a:ext cx="104491" cy="1856918"/>
        </a:xfrm>
        <a:custGeom>
          <a:avLst/>
          <a:gdLst>
            <a:gd name="connsiteX0" fmla="*/ 263888 w 263888"/>
            <a:gd name="connsiteY0" fmla="*/ 0 h 2982057"/>
            <a:gd name="connsiteX1" fmla="*/ 119 w 263888"/>
            <a:gd name="connsiteY1" fmla="*/ 439615 h 2982057"/>
            <a:gd name="connsiteX2" fmla="*/ 227253 w 263888"/>
            <a:gd name="connsiteY2" fmla="*/ 849923 h 2982057"/>
            <a:gd name="connsiteX3" fmla="*/ 14773 w 263888"/>
            <a:gd name="connsiteY3" fmla="*/ 1267557 h 2982057"/>
            <a:gd name="connsiteX4" fmla="*/ 197946 w 263888"/>
            <a:gd name="connsiteY4" fmla="*/ 1685192 h 2982057"/>
            <a:gd name="connsiteX5" fmla="*/ 14773 w 263888"/>
            <a:gd name="connsiteY5" fmla="*/ 2117480 h 2982057"/>
            <a:gd name="connsiteX6" fmla="*/ 219926 w 263888"/>
            <a:gd name="connsiteY6" fmla="*/ 2549769 h 2982057"/>
            <a:gd name="connsiteX7" fmla="*/ 7446 w 263888"/>
            <a:gd name="connsiteY7" fmla="*/ 2982057 h 298205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263888" h="2982057">
              <a:moveTo>
                <a:pt x="263888" y="0"/>
              </a:moveTo>
              <a:cubicBezTo>
                <a:pt x="135056" y="148980"/>
                <a:pt x="6225" y="297961"/>
                <a:pt x="119" y="439615"/>
              </a:cubicBezTo>
              <a:cubicBezTo>
                <a:pt x="-5987" y="581269"/>
                <a:pt x="224811" y="711933"/>
                <a:pt x="227253" y="849923"/>
              </a:cubicBezTo>
              <a:cubicBezTo>
                <a:pt x="229695" y="987913"/>
                <a:pt x="19657" y="1128346"/>
                <a:pt x="14773" y="1267557"/>
              </a:cubicBezTo>
              <a:cubicBezTo>
                <a:pt x="9889" y="1406768"/>
                <a:pt x="197946" y="1543538"/>
                <a:pt x="197946" y="1685192"/>
              </a:cubicBezTo>
              <a:cubicBezTo>
                <a:pt x="197946" y="1826846"/>
                <a:pt x="11110" y="1973384"/>
                <a:pt x="14773" y="2117480"/>
              </a:cubicBezTo>
              <a:cubicBezTo>
                <a:pt x="18436" y="2261576"/>
                <a:pt x="221147" y="2405673"/>
                <a:pt x="219926" y="2549769"/>
              </a:cubicBezTo>
              <a:cubicBezTo>
                <a:pt x="218705" y="2693865"/>
                <a:pt x="113075" y="2837961"/>
                <a:pt x="7446" y="2982057"/>
              </a:cubicBezTo>
            </a:path>
          </a:pathLst>
        </a:cu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514351</xdr:colOff>
      <xdr:row>47</xdr:row>
      <xdr:rowOff>11510</xdr:rowOff>
    </xdr:from>
    <xdr:to>
      <xdr:col>12</xdr:col>
      <xdr:colOff>188457</xdr:colOff>
      <xdr:row>47</xdr:row>
      <xdr:rowOff>116001</xdr:rowOff>
    </xdr:to>
    <xdr:sp macro="" textlink="">
      <xdr:nvSpPr>
        <xdr:cNvPr id="111" name="フリーフォーム 110">
          <a:extLst>
            <a:ext uri="{FF2B5EF4-FFF2-40B4-BE49-F238E27FC236}">
              <a16:creationId xmlns:a16="http://schemas.microsoft.com/office/drawing/2014/main" id="{00000000-0008-0000-0000-00006F000000}"/>
            </a:ext>
          </a:extLst>
        </xdr:cNvPr>
        <xdr:cNvSpPr/>
      </xdr:nvSpPr>
      <xdr:spPr>
        <a:xfrm rot="5400000" flipH="1">
          <a:off x="5448611" y="8848813"/>
          <a:ext cx="104491" cy="1856918"/>
        </a:xfrm>
        <a:custGeom>
          <a:avLst/>
          <a:gdLst>
            <a:gd name="connsiteX0" fmla="*/ 263888 w 263888"/>
            <a:gd name="connsiteY0" fmla="*/ 0 h 2982057"/>
            <a:gd name="connsiteX1" fmla="*/ 119 w 263888"/>
            <a:gd name="connsiteY1" fmla="*/ 439615 h 2982057"/>
            <a:gd name="connsiteX2" fmla="*/ 227253 w 263888"/>
            <a:gd name="connsiteY2" fmla="*/ 849923 h 2982057"/>
            <a:gd name="connsiteX3" fmla="*/ 14773 w 263888"/>
            <a:gd name="connsiteY3" fmla="*/ 1267557 h 2982057"/>
            <a:gd name="connsiteX4" fmla="*/ 197946 w 263888"/>
            <a:gd name="connsiteY4" fmla="*/ 1685192 h 2982057"/>
            <a:gd name="connsiteX5" fmla="*/ 14773 w 263888"/>
            <a:gd name="connsiteY5" fmla="*/ 2117480 h 2982057"/>
            <a:gd name="connsiteX6" fmla="*/ 219926 w 263888"/>
            <a:gd name="connsiteY6" fmla="*/ 2549769 h 2982057"/>
            <a:gd name="connsiteX7" fmla="*/ 7446 w 263888"/>
            <a:gd name="connsiteY7" fmla="*/ 2982057 h 298205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263888" h="2982057">
              <a:moveTo>
                <a:pt x="263888" y="0"/>
              </a:moveTo>
              <a:cubicBezTo>
                <a:pt x="135056" y="148980"/>
                <a:pt x="6225" y="297961"/>
                <a:pt x="119" y="439615"/>
              </a:cubicBezTo>
              <a:cubicBezTo>
                <a:pt x="-5987" y="581269"/>
                <a:pt x="224811" y="711933"/>
                <a:pt x="227253" y="849923"/>
              </a:cubicBezTo>
              <a:cubicBezTo>
                <a:pt x="229695" y="987913"/>
                <a:pt x="19657" y="1128346"/>
                <a:pt x="14773" y="1267557"/>
              </a:cubicBezTo>
              <a:cubicBezTo>
                <a:pt x="9889" y="1406768"/>
                <a:pt x="197946" y="1543538"/>
                <a:pt x="197946" y="1685192"/>
              </a:cubicBezTo>
              <a:cubicBezTo>
                <a:pt x="197946" y="1826846"/>
                <a:pt x="11110" y="1973384"/>
                <a:pt x="14773" y="2117480"/>
              </a:cubicBezTo>
              <a:cubicBezTo>
                <a:pt x="18436" y="2261576"/>
                <a:pt x="221147" y="2405673"/>
                <a:pt x="219926" y="2549769"/>
              </a:cubicBezTo>
              <a:cubicBezTo>
                <a:pt x="218705" y="2693865"/>
                <a:pt x="113075" y="2837961"/>
                <a:pt x="7446" y="2982057"/>
              </a:cubicBezTo>
            </a:path>
          </a:pathLst>
        </a:cu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249635</xdr:colOff>
      <xdr:row>39</xdr:row>
      <xdr:rowOff>70642</xdr:rowOff>
    </xdr:from>
    <xdr:to>
      <xdr:col>10</xdr:col>
      <xdr:colOff>463408</xdr:colOff>
      <xdr:row>41</xdr:row>
      <xdr:rowOff>126144</xdr:rowOff>
    </xdr:to>
    <xdr:sp macro="" textlink="">
      <xdr:nvSpPr>
        <xdr:cNvPr id="114" name="テキスト ボックス 113">
          <a:extLst>
            <a:ext uri="{FF2B5EF4-FFF2-40B4-BE49-F238E27FC236}">
              <a16:creationId xmlns:a16="http://schemas.microsoft.com/office/drawing/2014/main" id="{00000000-0008-0000-0000-000072000000}"/>
            </a:ext>
          </a:extLst>
        </xdr:cNvPr>
        <xdr:cNvSpPr txBox="1"/>
      </xdr:nvSpPr>
      <xdr:spPr>
        <a:xfrm>
          <a:off x="5399088" y="8117283"/>
          <a:ext cx="213773" cy="47222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vert="eaVert" wrap="square" lIns="0" tIns="72000" rIns="0" bIns="0" rtlCol="0" anchor="t"/>
        <a:lstStyle/>
        <a:p>
          <a:r>
            <a:rPr kumimoji="1" lang="ja-JP" altLang="en-US" sz="1000" b="1"/>
            <a:t>貴校</a:t>
          </a:r>
        </a:p>
      </xdr:txBody>
    </xdr:sp>
    <xdr:clientData/>
  </xdr:twoCellAnchor>
  <xdr:twoCellAnchor>
    <xdr:from>
      <xdr:col>5</xdr:col>
      <xdr:colOff>443707</xdr:colOff>
      <xdr:row>39</xdr:row>
      <xdr:rowOff>182959</xdr:rowOff>
    </xdr:from>
    <xdr:to>
      <xdr:col>6</xdr:col>
      <xdr:colOff>108999</xdr:colOff>
      <xdr:row>42</xdr:row>
      <xdr:rowOff>31292</xdr:rowOff>
    </xdr:to>
    <xdr:sp macro="" textlink="">
      <xdr:nvSpPr>
        <xdr:cNvPr id="115" name="テキスト ボックス 114">
          <a:extLst>
            <a:ext uri="{FF2B5EF4-FFF2-40B4-BE49-F238E27FC236}">
              <a16:creationId xmlns:a16="http://schemas.microsoft.com/office/drawing/2014/main" id="{00000000-0008-0000-0000-000073000000}"/>
            </a:ext>
          </a:extLst>
        </xdr:cNvPr>
        <xdr:cNvSpPr txBox="1"/>
      </xdr:nvSpPr>
      <xdr:spPr>
        <a:xfrm>
          <a:off x="2864645" y="8229600"/>
          <a:ext cx="210995" cy="473411"/>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vert="eaVert" wrap="square" lIns="0" tIns="72000" rIns="0" bIns="0" rtlCol="0" anchor="t"/>
        <a:lstStyle/>
        <a:p>
          <a:r>
            <a:rPr kumimoji="1" lang="ja-JP" altLang="en-US" sz="1000" b="1"/>
            <a:t>貴校</a:t>
          </a:r>
        </a:p>
      </xdr:txBody>
    </xdr:sp>
    <xdr:clientData/>
  </xdr:twoCellAnchor>
  <xdr:twoCellAnchor>
    <xdr:from>
      <xdr:col>5</xdr:col>
      <xdr:colOff>457933</xdr:colOff>
      <xdr:row>40</xdr:row>
      <xdr:rowOff>8792</xdr:rowOff>
    </xdr:from>
    <xdr:to>
      <xdr:col>6</xdr:col>
      <xdr:colOff>142958</xdr:colOff>
      <xdr:row>41</xdr:row>
      <xdr:rowOff>182910</xdr:rowOff>
    </xdr:to>
    <xdr:sp macro="" textlink="">
      <xdr:nvSpPr>
        <xdr:cNvPr id="55" name="角丸四角形 54">
          <a:extLst>
            <a:ext uri="{FF2B5EF4-FFF2-40B4-BE49-F238E27FC236}">
              <a16:creationId xmlns:a16="http://schemas.microsoft.com/office/drawing/2014/main" id="{00000000-0008-0000-0000-000037000000}"/>
            </a:ext>
          </a:extLst>
        </xdr:cNvPr>
        <xdr:cNvSpPr/>
      </xdr:nvSpPr>
      <xdr:spPr>
        <a:xfrm>
          <a:off x="2878871" y="8263792"/>
          <a:ext cx="230728" cy="382477"/>
        </a:xfrm>
        <a:prstGeom prst="roundRect">
          <a:avLst>
            <a:gd name="adj" fmla="val 40351"/>
          </a:avLst>
        </a:prstGeom>
        <a:noFill/>
        <a:ln w="38100">
          <a:solidFill>
            <a:srgbClr val="00B05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10</xdr:col>
      <xdr:colOff>259557</xdr:colOff>
      <xdr:row>39</xdr:row>
      <xdr:rowOff>117474</xdr:rowOff>
    </xdr:from>
    <xdr:to>
      <xdr:col>10</xdr:col>
      <xdr:colOff>493063</xdr:colOff>
      <xdr:row>41</xdr:row>
      <xdr:rowOff>83233</xdr:rowOff>
    </xdr:to>
    <xdr:sp macro="" textlink="">
      <xdr:nvSpPr>
        <xdr:cNvPr id="116" name="角丸四角形 115">
          <a:extLst>
            <a:ext uri="{FF2B5EF4-FFF2-40B4-BE49-F238E27FC236}">
              <a16:creationId xmlns:a16="http://schemas.microsoft.com/office/drawing/2014/main" id="{00000000-0008-0000-0000-000074000000}"/>
            </a:ext>
          </a:extLst>
        </xdr:cNvPr>
        <xdr:cNvSpPr/>
      </xdr:nvSpPr>
      <xdr:spPr>
        <a:xfrm>
          <a:off x="5409010" y="8164115"/>
          <a:ext cx="233506" cy="382477"/>
        </a:xfrm>
        <a:prstGeom prst="roundRect">
          <a:avLst>
            <a:gd name="adj" fmla="val 40351"/>
          </a:avLst>
        </a:prstGeom>
        <a:noFill/>
        <a:ln w="38100">
          <a:solidFill>
            <a:srgbClr val="00B05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533797</xdr:colOff>
      <xdr:row>38</xdr:row>
      <xdr:rowOff>49610</xdr:rowOff>
    </xdr:from>
    <xdr:to>
      <xdr:col>4</xdr:col>
      <xdr:colOff>522685</xdr:colOff>
      <xdr:row>39</xdr:row>
      <xdr:rowOff>7939</xdr:rowOff>
    </xdr:to>
    <xdr:sp macro="" textlink="">
      <xdr:nvSpPr>
        <xdr:cNvPr id="94" name="テキスト ボックス 93">
          <a:extLst>
            <a:ext uri="{FF2B5EF4-FFF2-40B4-BE49-F238E27FC236}">
              <a16:creationId xmlns:a16="http://schemas.microsoft.com/office/drawing/2014/main" id="{00000000-0008-0000-0000-00005E000000}"/>
            </a:ext>
          </a:extLst>
        </xdr:cNvPr>
        <xdr:cNvSpPr txBox="1"/>
      </xdr:nvSpPr>
      <xdr:spPr>
        <a:xfrm>
          <a:off x="1654969" y="7887891"/>
          <a:ext cx="742950" cy="166689"/>
        </a:xfrm>
        <a:prstGeom prst="rect">
          <a:avLst/>
        </a:prstGeom>
        <a:solidFill>
          <a:schemeClr val="accent1">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pPr algn="ctr"/>
          <a:r>
            <a:rPr kumimoji="1" lang="ja-JP" altLang="en-US" sz="1000" b="1"/>
            <a:t>国語</a:t>
          </a:r>
          <a:endParaRPr kumimoji="1" lang="en-US" altLang="ja-JP" sz="1000" b="1"/>
        </a:p>
        <a:p>
          <a:pPr algn="ctr"/>
          <a:endParaRPr kumimoji="1" lang="ja-JP" altLang="en-US" sz="1000" b="1"/>
        </a:p>
      </xdr:txBody>
    </xdr:sp>
    <xdr:clientData/>
  </xdr:twoCellAnchor>
  <xdr:twoCellAnchor>
    <xdr:from>
      <xdr:col>8</xdr:col>
      <xdr:colOff>183754</xdr:colOff>
      <xdr:row>38</xdr:row>
      <xdr:rowOff>49610</xdr:rowOff>
    </xdr:from>
    <xdr:to>
      <xdr:col>9</xdr:col>
      <xdr:colOff>204391</xdr:colOff>
      <xdr:row>39</xdr:row>
      <xdr:rowOff>7939</xdr:rowOff>
    </xdr:to>
    <xdr:sp macro="" textlink="">
      <xdr:nvSpPr>
        <xdr:cNvPr id="95" name="テキスト ボックス 94">
          <a:extLst>
            <a:ext uri="{FF2B5EF4-FFF2-40B4-BE49-F238E27FC236}">
              <a16:creationId xmlns:a16="http://schemas.microsoft.com/office/drawing/2014/main" id="{00000000-0008-0000-0000-00005F000000}"/>
            </a:ext>
          </a:extLst>
        </xdr:cNvPr>
        <xdr:cNvSpPr txBox="1"/>
      </xdr:nvSpPr>
      <xdr:spPr>
        <a:xfrm>
          <a:off x="4241801" y="7887891"/>
          <a:ext cx="566340" cy="166689"/>
        </a:xfrm>
        <a:prstGeom prst="rect">
          <a:avLst/>
        </a:prstGeom>
        <a:solidFill>
          <a:schemeClr val="accent1">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pPr algn="ctr"/>
          <a:r>
            <a:rPr kumimoji="1" lang="ja-JP" altLang="en-US" sz="1000" b="1"/>
            <a:t>数学</a:t>
          </a:r>
          <a:endParaRPr kumimoji="1" lang="en-US" altLang="ja-JP" sz="1000" b="1"/>
        </a:p>
        <a:p>
          <a:pPr algn="ctr"/>
          <a:endParaRPr kumimoji="1" lang="ja-JP" altLang="en-US" sz="1000" b="1"/>
        </a:p>
      </xdr:txBody>
    </xdr:sp>
    <xdr:clientData/>
  </xdr:twoCellAnchor>
  <xdr:twoCellAnchor>
    <xdr:from>
      <xdr:col>5</xdr:col>
      <xdr:colOff>382557</xdr:colOff>
      <xdr:row>38</xdr:row>
      <xdr:rowOff>137197</xdr:rowOff>
    </xdr:from>
    <xdr:to>
      <xdr:col>7</xdr:col>
      <xdr:colOff>156661</xdr:colOff>
      <xdr:row>39</xdr:row>
      <xdr:rowOff>108621</xdr:rowOff>
    </xdr:to>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2803495" y="7975478"/>
          <a:ext cx="865510" cy="1797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pPr algn="ctr"/>
          <a:r>
            <a:rPr kumimoji="1" lang="ja-JP" altLang="en-US" sz="1000" b="1"/>
            <a:t>無解答率</a:t>
          </a:r>
          <a:r>
            <a:rPr kumimoji="1" lang="en-US" altLang="ja-JP" sz="1000" b="1"/>
            <a:t>(</a:t>
          </a:r>
          <a:r>
            <a:rPr kumimoji="1" lang="ja-JP" altLang="en-US" sz="1000" b="1"/>
            <a:t>％</a:t>
          </a:r>
          <a:r>
            <a:rPr kumimoji="1" lang="en-US" altLang="ja-JP" sz="1000" b="1"/>
            <a:t>)</a:t>
          </a:r>
          <a:endParaRPr kumimoji="1" lang="ja-JP" altLang="en-US" sz="1000" b="1"/>
        </a:p>
      </xdr:txBody>
    </xdr:sp>
    <xdr:clientData/>
  </xdr:twoCellAnchor>
  <xdr:twoCellAnchor>
    <xdr:from>
      <xdr:col>10</xdr:col>
      <xdr:colOff>231775</xdr:colOff>
      <xdr:row>38</xdr:row>
      <xdr:rowOff>78185</xdr:rowOff>
    </xdr:from>
    <xdr:to>
      <xdr:col>12</xdr:col>
      <xdr:colOff>8656</xdr:colOff>
      <xdr:row>39</xdr:row>
      <xdr:rowOff>49609</xdr:rowOff>
    </xdr:to>
    <xdr:sp macro="" textlink="">
      <xdr:nvSpPr>
        <xdr:cNvPr id="118" name="テキスト ボックス 117">
          <a:extLst>
            <a:ext uri="{FF2B5EF4-FFF2-40B4-BE49-F238E27FC236}">
              <a16:creationId xmlns:a16="http://schemas.microsoft.com/office/drawing/2014/main" id="{00000000-0008-0000-0000-000076000000}"/>
            </a:ext>
          </a:extLst>
        </xdr:cNvPr>
        <xdr:cNvSpPr txBox="1"/>
      </xdr:nvSpPr>
      <xdr:spPr>
        <a:xfrm>
          <a:off x="5381228" y="7916466"/>
          <a:ext cx="868287" cy="1797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pPr algn="ctr"/>
          <a:r>
            <a:rPr kumimoji="1" lang="ja-JP" altLang="en-US" sz="1000" b="1"/>
            <a:t>無解答率</a:t>
          </a:r>
          <a:r>
            <a:rPr kumimoji="1" lang="en-US" altLang="ja-JP" sz="1000" b="1"/>
            <a:t>(</a:t>
          </a:r>
          <a:r>
            <a:rPr kumimoji="1" lang="ja-JP" altLang="en-US" sz="1000" b="1"/>
            <a:t>％</a:t>
          </a:r>
          <a:r>
            <a:rPr kumimoji="1" lang="en-US" altLang="ja-JP" sz="1000" b="1"/>
            <a:t>)</a:t>
          </a:r>
          <a:endParaRPr kumimoji="1" lang="ja-JP" altLang="en-US" sz="1000" b="1"/>
        </a:p>
      </xdr:txBody>
    </xdr:sp>
    <xdr:clientData/>
  </xdr:twoCellAnchor>
  <xdr:twoCellAnchor>
    <xdr:from>
      <xdr:col>10</xdr:col>
      <xdr:colOff>213122</xdr:colOff>
      <xdr:row>38</xdr:row>
      <xdr:rowOff>31353</xdr:rowOff>
    </xdr:from>
    <xdr:to>
      <xdr:col>12</xdr:col>
      <xdr:colOff>13097</xdr:colOff>
      <xdr:row>39</xdr:row>
      <xdr:rowOff>58121</xdr:rowOff>
    </xdr:to>
    <xdr:sp macro="" textlink="">
      <xdr:nvSpPr>
        <xdr:cNvPr id="120" name="角丸四角形 119">
          <a:extLst>
            <a:ext uri="{FF2B5EF4-FFF2-40B4-BE49-F238E27FC236}">
              <a16:creationId xmlns:a16="http://schemas.microsoft.com/office/drawing/2014/main" id="{00000000-0008-0000-0000-000078000000}"/>
            </a:ext>
          </a:extLst>
        </xdr:cNvPr>
        <xdr:cNvSpPr/>
      </xdr:nvSpPr>
      <xdr:spPr>
        <a:xfrm>
          <a:off x="5362575" y="7869634"/>
          <a:ext cx="891381" cy="235128"/>
        </a:xfrm>
        <a:prstGeom prst="roundRect">
          <a:avLst>
            <a:gd name="adj" fmla="val 40351"/>
          </a:avLst>
        </a:prstGeom>
        <a:noFill/>
        <a:ln w="38100">
          <a:solidFill>
            <a:srgbClr val="00B05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425846</xdr:colOff>
      <xdr:row>38</xdr:row>
      <xdr:rowOff>117079</xdr:rowOff>
    </xdr:from>
    <xdr:to>
      <xdr:col>7</xdr:col>
      <xdr:colOff>153514</xdr:colOff>
      <xdr:row>39</xdr:row>
      <xdr:rowOff>145037</xdr:rowOff>
    </xdr:to>
    <xdr:sp macro="" textlink="">
      <xdr:nvSpPr>
        <xdr:cNvPr id="121" name="角丸四角形 120">
          <a:extLst>
            <a:ext uri="{FF2B5EF4-FFF2-40B4-BE49-F238E27FC236}">
              <a16:creationId xmlns:a16="http://schemas.microsoft.com/office/drawing/2014/main" id="{00000000-0008-0000-0000-000079000000}"/>
            </a:ext>
          </a:extLst>
        </xdr:cNvPr>
        <xdr:cNvSpPr/>
      </xdr:nvSpPr>
      <xdr:spPr>
        <a:xfrm>
          <a:off x="2846784" y="7955360"/>
          <a:ext cx="819074" cy="236318"/>
        </a:xfrm>
        <a:prstGeom prst="roundRect">
          <a:avLst>
            <a:gd name="adj" fmla="val 40351"/>
          </a:avLst>
        </a:prstGeom>
        <a:noFill/>
        <a:ln w="38100">
          <a:solidFill>
            <a:srgbClr val="00B05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412143</xdr:colOff>
      <xdr:row>45</xdr:row>
      <xdr:rowOff>144858</xdr:rowOff>
    </xdr:from>
    <xdr:to>
      <xdr:col>6</xdr:col>
      <xdr:colOff>146232</xdr:colOff>
      <xdr:row>50</xdr:row>
      <xdr:rowOff>78183</xdr:rowOff>
    </xdr:to>
    <xdr:sp macro="" textlink="">
      <xdr:nvSpPr>
        <xdr:cNvPr id="27" name="角丸四角形 26">
          <a:extLst>
            <a:ext uri="{FF2B5EF4-FFF2-40B4-BE49-F238E27FC236}">
              <a16:creationId xmlns:a16="http://schemas.microsoft.com/office/drawing/2014/main" id="{00000000-0008-0000-0000-00001B000000}"/>
            </a:ext>
          </a:extLst>
        </xdr:cNvPr>
        <xdr:cNvSpPr/>
      </xdr:nvSpPr>
      <xdr:spPr>
        <a:xfrm>
          <a:off x="2833081" y="9441655"/>
          <a:ext cx="279792" cy="975122"/>
        </a:xfrm>
        <a:prstGeom prst="roundRect">
          <a:avLst>
            <a:gd name="adj" fmla="val 18799"/>
          </a:avLst>
        </a:prstGeom>
        <a:noFill/>
        <a:ln w="38100">
          <a:solidFill>
            <a:srgbClr val="00B05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512029</xdr:colOff>
      <xdr:row>32</xdr:row>
      <xdr:rowOff>204880</xdr:rowOff>
    </xdr:from>
    <xdr:to>
      <xdr:col>7</xdr:col>
      <xdr:colOff>420356</xdr:colOff>
      <xdr:row>34</xdr:row>
      <xdr:rowOff>41215</xdr:rowOff>
    </xdr:to>
    <xdr:sp macro="" textlink="">
      <xdr:nvSpPr>
        <xdr:cNvPr id="17" name="角丸四角形 16">
          <a:extLst>
            <a:ext uri="{FF2B5EF4-FFF2-40B4-BE49-F238E27FC236}">
              <a16:creationId xmlns:a16="http://schemas.microsoft.com/office/drawing/2014/main" id="{00000000-0008-0000-0000-000011000000}"/>
            </a:ext>
          </a:extLst>
        </xdr:cNvPr>
        <xdr:cNvSpPr/>
      </xdr:nvSpPr>
      <xdr:spPr>
        <a:xfrm>
          <a:off x="3478670" y="6793005"/>
          <a:ext cx="454030" cy="253054"/>
        </a:xfrm>
        <a:prstGeom prst="roundRect">
          <a:avLst/>
        </a:prstGeom>
        <a:noFill/>
        <a:ln w="444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10</xdr:col>
      <xdr:colOff>291703</xdr:colOff>
      <xdr:row>32</xdr:row>
      <xdr:rowOff>202803</xdr:rowOff>
    </xdr:from>
    <xdr:to>
      <xdr:col>11</xdr:col>
      <xdr:colOff>202808</xdr:colOff>
      <xdr:row>34</xdr:row>
      <xdr:rowOff>39138</xdr:rowOff>
    </xdr:to>
    <xdr:sp macro="" textlink="">
      <xdr:nvSpPr>
        <xdr:cNvPr id="124" name="角丸四角形 123">
          <a:extLst>
            <a:ext uri="{FF2B5EF4-FFF2-40B4-BE49-F238E27FC236}">
              <a16:creationId xmlns:a16="http://schemas.microsoft.com/office/drawing/2014/main" id="{00000000-0008-0000-0000-00007C000000}"/>
            </a:ext>
          </a:extLst>
        </xdr:cNvPr>
        <xdr:cNvSpPr/>
      </xdr:nvSpPr>
      <xdr:spPr>
        <a:xfrm>
          <a:off x="5441156" y="6790928"/>
          <a:ext cx="456808" cy="253054"/>
        </a:xfrm>
        <a:prstGeom prst="roundRect">
          <a:avLst/>
        </a:prstGeom>
        <a:noFill/>
        <a:ln w="444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7</xdr:col>
      <xdr:colOff>203769</xdr:colOff>
      <xdr:row>33</xdr:row>
      <xdr:rowOff>199248</xdr:rowOff>
    </xdr:from>
    <xdr:to>
      <xdr:col>7</xdr:col>
      <xdr:colOff>223104</xdr:colOff>
      <xdr:row>51</xdr:row>
      <xdr:rowOff>133350</xdr:rowOff>
    </xdr:to>
    <xdr:cxnSp macro="">
      <xdr:nvCxnSpPr>
        <xdr:cNvPr id="40" name="直線矢印コネクタ 39">
          <a:extLst>
            <a:ext uri="{FF2B5EF4-FFF2-40B4-BE49-F238E27FC236}">
              <a16:creationId xmlns:a16="http://schemas.microsoft.com/office/drawing/2014/main" id="{00000000-0008-0000-0000-000028000000}"/>
            </a:ext>
          </a:extLst>
        </xdr:cNvPr>
        <xdr:cNvCxnSpPr/>
      </xdr:nvCxnSpPr>
      <xdr:spPr>
        <a:xfrm flipV="1">
          <a:off x="3721669" y="7044548"/>
          <a:ext cx="19335" cy="3706002"/>
        </a:xfrm>
        <a:prstGeom prst="straightConnector1">
          <a:avLst/>
        </a:prstGeom>
        <a:ln w="57150" cmpd="dbl">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458391</xdr:colOff>
      <xdr:row>34</xdr:row>
      <xdr:rowOff>31750</xdr:rowOff>
    </xdr:from>
    <xdr:to>
      <xdr:col>10</xdr:col>
      <xdr:colOff>298450</xdr:colOff>
      <xdr:row>51</xdr:row>
      <xdr:rowOff>146050</xdr:rowOff>
    </xdr:to>
    <xdr:cxnSp macro="">
      <xdr:nvCxnSpPr>
        <xdr:cNvPr id="127" name="直線矢印コネクタ 126">
          <a:extLst>
            <a:ext uri="{FF2B5EF4-FFF2-40B4-BE49-F238E27FC236}">
              <a16:creationId xmlns:a16="http://schemas.microsoft.com/office/drawing/2014/main" id="{00000000-0008-0000-0000-00007F000000}"/>
            </a:ext>
          </a:extLst>
        </xdr:cNvPr>
        <xdr:cNvCxnSpPr/>
      </xdr:nvCxnSpPr>
      <xdr:spPr>
        <a:xfrm flipV="1">
          <a:off x="5068491" y="7086600"/>
          <a:ext cx="386159" cy="3676650"/>
        </a:xfrm>
        <a:prstGeom prst="straightConnector1">
          <a:avLst/>
        </a:prstGeom>
        <a:ln w="57150" cmpd="dbl">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296466</xdr:colOff>
      <xdr:row>62</xdr:row>
      <xdr:rowOff>203596</xdr:rowOff>
    </xdr:from>
    <xdr:to>
      <xdr:col>8</xdr:col>
      <xdr:colOff>163116</xdr:colOff>
      <xdr:row>70</xdr:row>
      <xdr:rowOff>23811</xdr:rowOff>
    </xdr:to>
    <xdr:sp macro="" textlink="">
      <xdr:nvSpPr>
        <xdr:cNvPr id="10" name="角丸四角形 9">
          <a:extLst>
            <a:ext uri="{FF2B5EF4-FFF2-40B4-BE49-F238E27FC236}">
              <a16:creationId xmlns:a16="http://schemas.microsoft.com/office/drawing/2014/main" id="{00000000-0008-0000-0000-00000A000000}"/>
            </a:ext>
          </a:extLst>
        </xdr:cNvPr>
        <xdr:cNvSpPr/>
      </xdr:nvSpPr>
      <xdr:spPr>
        <a:xfrm>
          <a:off x="3808810" y="13042502"/>
          <a:ext cx="412353" cy="1487090"/>
        </a:xfrm>
        <a:prstGeom prst="roundRect">
          <a:avLst/>
        </a:prstGeom>
        <a:no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9</xdr:col>
      <xdr:colOff>517922</xdr:colOff>
      <xdr:row>62</xdr:row>
      <xdr:rowOff>183358</xdr:rowOff>
    </xdr:from>
    <xdr:to>
      <xdr:col>10</xdr:col>
      <xdr:colOff>384572</xdr:colOff>
      <xdr:row>67</xdr:row>
      <xdr:rowOff>126208</xdr:rowOff>
    </xdr:to>
    <xdr:sp macro="" textlink="">
      <xdr:nvSpPr>
        <xdr:cNvPr id="137" name="角丸四角形 136">
          <a:extLst>
            <a:ext uri="{FF2B5EF4-FFF2-40B4-BE49-F238E27FC236}">
              <a16:creationId xmlns:a16="http://schemas.microsoft.com/office/drawing/2014/main" id="{00000000-0008-0000-0000-000089000000}"/>
            </a:ext>
          </a:extLst>
        </xdr:cNvPr>
        <xdr:cNvSpPr/>
      </xdr:nvSpPr>
      <xdr:spPr>
        <a:xfrm>
          <a:off x="5121672" y="13022264"/>
          <a:ext cx="412353" cy="984647"/>
        </a:xfrm>
        <a:prstGeom prst="roundRect">
          <a:avLst/>
        </a:prstGeom>
        <a:no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7</xdr:col>
      <xdr:colOff>219808</xdr:colOff>
      <xdr:row>77</xdr:row>
      <xdr:rowOff>43962</xdr:rowOff>
    </xdr:from>
    <xdr:to>
      <xdr:col>8</xdr:col>
      <xdr:colOff>490903</xdr:colOff>
      <xdr:row>80</xdr:row>
      <xdr:rowOff>152400</xdr:rowOff>
    </xdr:to>
    <xdr:sp macro="" textlink="">
      <xdr:nvSpPr>
        <xdr:cNvPr id="12" name="角丸四角形 11">
          <a:extLst>
            <a:ext uri="{FF2B5EF4-FFF2-40B4-BE49-F238E27FC236}">
              <a16:creationId xmlns:a16="http://schemas.microsoft.com/office/drawing/2014/main" id="{00000000-0008-0000-0000-00000C000000}"/>
            </a:ext>
          </a:extLst>
        </xdr:cNvPr>
        <xdr:cNvSpPr/>
      </xdr:nvSpPr>
      <xdr:spPr>
        <a:xfrm>
          <a:off x="3722077" y="16317058"/>
          <a:ext cx="813288" cy="745880"/>
        </a:xfrm>
        <a:prstGeom prst="roundRect">
          <a:avLst/>
        </a:prstGeom>
        <a:no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9</xdr:col>
      <xdr:colOff>285751</xdr:colOff>
      <xdr:row>88</xdr:row>
      <xdr:rowOff>133350</xdr:rowOff>
    </xdr:from>
    <xdr:to>
      <xdr:col>10</xdr:col>
      <xdr:colOff>495301</xdr:colOff>
      <xdr:row>91</xdr:row>
      <xdr:rowOff>142875</xdr:rowOff>
    </xdr:to>
    <xdr:sp macro="" textlink="">
      <xdr:nvSpPr>
        <xdr:cNvPr id="142" name="角丸四角形 141">
          <a:extLst>
            <a:ext uri="{FF2B5EF4-FFF2-40B4-BE49-F238E27FC236}">
              <a16:creationId xmlns:a16="http://schemas.microsoft.com/office/drawing/2014/main" id="{00000000-0008-0000-0000-00008E000000}"/>
            </a:ext>
          </a:extLst>
        </xdr:cNvPr>
        <xdr:cNvSpPr/>
      </xdr:nvSpPr>
      <xdr:spPr>
        <a:xfrm>
          <a:off x="4867276" y="18945225"/>
          <a:ext cx="752475" cy="523875"/>
        </a:xfrm>
        <a:prstGeom prst="roundRect">
          <a:avLst/>
        </a:prstGeom>
        <a:no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8</xdr:col>
      <xdr:colOff>9922</xdr:colOff>
      <xdr:row>69</xdr:row>
      <xdr:rowOff>49609</xdr:rowOff>
    </xdr:from>
    <xdr:to>
      <xdr:col>8</xdr:col>
      <xdr:colOff>21980</xdr:colOff>
      <xdr:row>77</xdr:row>
      <xdr:rowOff>36635</xdr:rowOff>
    </xdr:to>
    <xdr:cxnSp macro="">
      <xdr:nvCxnSpPr>
        <xdr:cNvPr id="13" name="直線矢印コネクタ 12">
          <a:extLst>
            <a:ext uri="{FF2B5EF4-FFF2-40B4-BE49-F238E27FC236}">
              <a16:creationId xmlns:a16="http://schemas.microsoft.com/office/drawing/2014/main" id="{00000000-0008-0000-0000-00000D000000}"/>
            </a:ext>
          </a:extLst>
        </xdr:cNvPr>
        <xdr:cNvCxnSpPr/>
      </xdr:nvCxnSpPr>
      <xdr:spPr>
        <a:xfrm flipH="1" flipV="1">
          <a:off x="4054384" y="14622859"/>
          <a:ext cx="12058" cy="1686872"/>
        </a:xfrm>
        <a:prstGeom prst="straightConnector1">
          <a:avLst/>
        </a:prstGeom>
        <a:ln w="57150" cmpd="dbl">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230798</xdr:colOff>
      <xdr:row>76</xdr:row>
      <xdr:rowOff>13922</xdr:rowOff>
    </xdr:from>
    <xdr:to>
      <xdr:col>8</xdr:col>
      <xdr:colOff>431115</xdr:colOff>
      <xdr:row>76</xdr:row>
      <xdr:rowOff>177556</xdr:rowOff>
    </xdr:to>
    <xdr:sp macro="" textlink="">
      <xdr:nvSpPr>
        <xdr:cNvPr id="147" name="テキスト ボックス 146">
          <a:extLst>
            <a:ext uri="{FF2B5EF4-FFF2-40B4-BE49-F238E27FC236}">
              <a16:creationId xmlns:a16="http://schemas.microsoft.com/office/drawing/2014/main" id="{00000000-0008-0000-0000-000093000000}"/>
            </a:ext>
          </a:extLst>
        </xdr:cNvPr>
        <xdr:cNvSpPr txBox="1"/>
      </xdr:nvSpPr>
      <xdr:spPr>
        <a:xfrm>
          <a:off x="3733067" y="16074537"/>
          <a:ext cx="742510" cy="163634"/>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pPr algn="ctr"/>
          <a:r>
            <a:rPr kumimoji="1" lang="ja-JP" altLang="en-US" sz="1000" b="1"/>
            <a:t>貴校</a:t>
          </a:r>
          <a:endParaRPr kumimoji="1" lang="en-US" altLang="ja-JP" sz="1000" b="1"/>
        </a:p>
        <a:p>
          <a:pPr algn="ctr"/>
          <a:endParaRPr kumimoji="1" lang="ja-JP" altLang="en-US" sz="1000" b="1"/>
        </a:p>
      </xdr:txBody>
    </xdr:sp>
    <xdr:clientData/>
  </xdr:twoCellAnchor>
  <xdr:twoCellAnchor>
    <xdr:from>
      <xdr:col>10</xdr:col>
      <xdr:colOff>178595</xdr:colOff>
      <xdr:row>67</xdr:row>
      <xdr:rowOff>59531</xdr:rowOff>
    </xdr:from>
    <xdr:to>
      <xdr:col>10</xdr:col>
      <xdr:colOff>238126</xdr:colOff>
      <xdr:row>88</xdr:row>
      <xdr:rowOff>109140</xdr:rowOff>
    </xdr:to>
    <xdr:cxnSp macro="">
      <xdr:nvCxnSpPr>
        <xdr:cNvPr id="22" name="直線矢印コネクタ 21">
          <a:extLst>
            <a:ext uri="{FF2B5EF4-FFF2-40B4-BE49-F238E27FC236}">
              <a16:creationId xmlns:a16="http://schemas.microsoft.com/office/drawing/2014/main" id="{00000000-0008-0000-0000-000016000000}"/>
            </a:ext>
          </a:extLst>
        </xdr:cNvPr>
        <xdr:cNvCxnSpPr/>
      </xdr:nvCxnSpPr>
      <xdr:spPr>
        <a:xfrm flipH="1" flipV="1">
          <a:off x="5328048" y="13940234"/>
          <a:ext cx="59531" cy="4306094"/>
        </a:xfrm>
        <a:prstGeom prst="straightConnector1">
          <a:avLst/>
        </a:prstGeom>
        <a:ln w="57150" cmpd="dbl">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278423</xdr:colOff>
      <xdr:row>87</xdr:row>
      <xdr:rowOff>20516</xdr:rowOff>
    </xdr:from>
    <xdr:to>
      <xdr:col>10</xdr:col>
      <xdr:colOff>478740</xdr:colOff>
      <xdr:row>88</xdr:row>
      <xdr:rowOff>12700</xdr:rowOff>
    </xdr:to>
    <xdr:sp macro="" textlink="">
      <xdr:nvSpPr>
        <xdr:cNvPr id="146" name="テキスト ボックス 145">
          <a:extLst>
            <a:ext uri="{FF2B5EF4-FFF2-40B4-BE49-F238E27FC236}">
              <a16:creationId xmlns:a16="http://schemas.microsoft.com/office/drawing/2014/main" id="{00000000-0008-0000-0000-000092000000}"/>
            </a:ext>
          </a:extLst>
        </xdr:cNvPr>
        <xdr:cNvSpPr txBox="1"/>
      </xdr:nvSpPr>
      <xdr:spPr>
        <a:xfrm>
          <a:off x="4865077" y="18330497"/>
          <a:ext cx="742509" cy="160703"/>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pPr algn="ctr"/>
          <a:r>
            <a:rPr kumimoji="1" lang="ja-JP" altLang="en-US" sz="1000" b="1"/>
            <a:t>貴校</a:t>
          </a:r>
          <a:endParaRPr kumimoji="1" lang="en-US" altLang="ja-JP" sz="1000" b="1"/>
        </a:p>
        <a:p>
          <a:pPr algn="ctr"/>
          <a:endParaRPr kumimoji="1" lang="ja-JP" altLang="en-US" sz="1000" b="1"/>
        </a:p>
      </xdr:txBody>
    </xdr:sp>
    <xdr:clientData/>
  </xdr:twoCellAnchor>
  <xdr:twoCellAnchor>
    <xdr:from>
      <xdr:col>10</xdr:col>
      <xdr:colOff>250430</xdr:colOff>
      <xdr:row>45</xdr:row>
      <xdr:rowOff>135334</xdr:rowOff>
    </xdr:from>
    <xdr:to>
      <xdr:col>10</xdr:col>
      <xdr:colOff>533000</xdr:colOff>
      <xdr:row>50</xdr:row>
      <xdr:rowOff>68659</xdr:rowOff>
    </xdr:to>
    <xdr:sp macro="" textlink="">
      <xdr:nvSpPr>
        <xdr:cNvPr id="86" name="角丸四角形 85">
          <a:extLst>
            <a:ext uri="{FF2B5EF4-FFF2-40B4-BE49-F238E27FC236}">
              <a16:creationId xmlns:a16="http://schemas.microsoft.com/office/drawing/2014/main" id="{00000000-0008-0000-0000-000056000000}"/>
            </a:ext>
          </a:extLst>
        </xdr:cNvPr>
        <xdr:cNvSpPr/>
      </xdr:nvSpPr>
      <xdr:spPr>
        <a:xfrm>
          <a:off x="5399883" y="9432131"/>
          <a:ext cx="282570" cy="975122"/>
        </a:xfrm>
        <a:prstGeom prst="roundRect">
          <a:avLst>
            <a:gd name="adj" fmla="val 18799"/>
          </a:avLst>
        </a:prstGeom>
        <a:noFill/>
        <a:ln w="38100">
          <a:solidFill>
            <a:srgbClr val="00B05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10</xdr:col>
      <xdr:colOff>444896</xdr:colOff>
      <xdr:row>51</xdr:row>
      <xdr:rowOff>46434</xdr:rowOff>
    </xdr:from>
    <xdr:to>
      <xdr:col>14</xdr:col>
      <xdr:colOff>111521</xdr:colOff>
      <xdr:row>54</xdr:row>
      <xdr:rowOff>89297</xdr:rowOff>
    </xdr:to>
    <xdr:sp macro="" textlink="">
      <xdr:nvSpPr>
        <xdr:cNvPr id="99" name="正方形/長方形 98">
          <a:extLst>
            <a:ext uri="{FF2B5EF4-FFF2-40B4-BE49-F238E27FC236}">
              <a16:creationId xmlns:a16="http://schemas.microsoft.com/office/drawing/2014/main" id="{00000000-0008-0000-0000-000063000000}"/>
            </a:ext>
          </a:extLst>
        </xdr:cNvPr>
        <xdr:cNvSpPr/>
      </xdr:nvSpPr>
      <xdr:spPr>
        <a:xfrm>
          <a:off x="5594349" y="10593387"/>
          <a:ext cx="3149203" cy="667941"/>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900">
              <a:latin typeface="+mn-ea"/>
              <a:ea typeface="+mn-ea"/>
            </a:rPr>
            <a:t>※</a:t>
          </a:r>
          <a:r>
            <a:rPr kumimoji="1" lang="ja-JP" altLang="en-US" sz="900">
              <a:latin typeface="+mn-ea"/>
              <a:ea typeface="+mn-ea"/>
            </a:rPr>
            <a:t>国語は</a:t>
          </a:r>
          <a:r>
            <a:rPr kumimoji="1" lang="en-US" altLang="ja-JP" sz="900">
              <a:latin typeface="+mn-ea"/>
              <a:ea typeface="+mn-ea"/>
            </a:rPr>
            <a:t>15</a:t>
          </a:r>
          <a:r>
            <a:rPr kumimoji="1" lang="ja-JP" altLang="en-US" sz="900">
              <a:latin typeface="+mn-ea"/>
              <a:ea typeface="+mn-ea"/>
            </a:rPr>
            <a:t>問、数学は</a:t>
          </a:r>
          <a:r>
            <a:rPr kumimoji="1" lang="en-US" altLang="ja-JP" sz="900">
              <a:latin typeface="+mn-ea"/>
              <a:ea typeface="+mn-ea"/>
            </a:rPr>
            <a:t>16</a:t>
          </a:r>
          <a:r>
            <a:rPr kumimoji="1" lang="ja-JP" altLang="en-US" sz="900">
              <a:latin typeface="+mn-ea"/>
              <a:ea typeface="+mn-ea"/>
            </a:rPr>
            <a:t>問です。</a:t>
          </a:r>
          <a:endParaRPr kumimoji="1" lang="en-US" altLang="ja-JP" sz="900">
            <a:latin typeface="+mn-ea"/>
            <a:ea typeface="+mn-ea"/>
          </a:endParaRPr>
        </a:p>
        <a:p>
          <a:pPr algn="l"/>
          <a:r>
            <a:rPr kumimoji="1" lang="ja-JP" altLang="en-US" sz="900"/>
            <a:t>　 平均無解答率は、貴校の平均無解答率の列に</a:t>
          </a:r>
          <a:endParaRPr kumimoji="1" lang="en-US" altLang="ja-JP" sz="900"/>
        </a:p>
        <a:p>
          <a:pPr algn="l"/>
          <a:r>
            <a:rPr kumimoji="1" lang="ja-JP" altLang="en-US" sz="900"/>
            <a:t>　 </a:t>
          </a:r>
          <a:r>
            <a:rPr kumimoji="1" lang="en-US" altLang="ja-JP" sz="900"/>
            <a:t>AVERAGE</a:t>
          </a:r>
          <a:r>
            <a:rPr kumimoji="1" lang="ja-JP" altLang="en-US" sz="900"/>
            <a:t>関数を活用することでも求めることができます。</a:t>
          </a:r>
          <a:endParaRPr kumimoji="1" lang="en-US" altLang="ja-JP" sz="900"/>
        </a:p>
        <a:p>
          <a:pPr algn="l"/>
          <a:endParaRPr kumimoji="1" lang="en-US" altLang="ja-JP" sz="800"/>
        </a:p>
        <a:p>
          <a:pPr algn="l"/>
          <a:r>
            <a:rPr kumimoji="1" lang="ja-JP" altLang="en-US" sz="800"/>
            <a:t>　　　</a:t>
          </a:r>
          <a:endParaRPr kumimoji="1" lang="en-US" altLang="ja-JP" sz="800"/>
        </a:p>
      </xdr:txBody>
    </xdr:sp>
    <xdr:clientData/>
  </xdr:twoCellAnchor>
  <xdr:twoCellAnchor>
    <xdr:from>
      <xdr:col>9</xdr:col>
      <xdr:colOff>488629</xdr:colOff>
      <xdr:row>30</xdr:row>
      <xdr:rowOff>191935</xdr:rowOff>
    </xdr:from>
    <xdr:to>
      <xdr:col>10</xdr:col>
      <xdr:colOff>426641</xdr:colOff>
      <xdr:row>31</xdr:row>
      <xdr:rowOff>198437</xdr:rowOff>
    </xdr:to>
    <xdr:cxnSp macro="">
      <xdr:nvCxnSpPr>
        <xdr:cNvPr id="70" name="直線矢印コネクタ 69">
          <a:extLst>
            <a:ext uri="{FF2B5EF4-FFF2-40B4-BE49-F238E27FC236}">
              <a16:creationId xmlns:a16="http://schemas.microsoft.com/office/drawing/2014/main" id="{00000000-0008-0000-0000-000046000000}"/>
            </a:ext>
          </a:extLst>
        </xdr:cNvPr>
        <xdr:cNvCxnSpPr>
          <a:stCxn id="45" idx="4"/>
        </xdr:cNvCxnSpPr>
      </xdr:nvCxnSpPr>
      <xdr:spPr>
        <a:xfrm>
          <a:off x="5092379" y="6363341"/>
          <a:ext cx="483715" cy="214862"/>
        </a:xfrm>
        <a:prstGeom prst="straightConnector1">
          <a:avLst/>
        </a:prstGeom>
        <a:ln w="57150" cmpd="dbl">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511390</xdr:colOff>
      <xdr:row>22</xdr:row>
      <xdr:rowOff>113690</xdr:rowOff>
    </xdr:from>
    <xdr:to>
      <xdr:col>8</xdr:col>
      <xdr:colOff>178016</xdr:colOff>
      <xdr:row>23</xdr:row>
      <xdr:rowOff>132740</xdr:rowOff>
    </xdr:to>
    <xdr:sp macro="" textlink="">
      <xdr:nvSpPr>
        <xdr:cNvPr id="41" name="Oval 28">
          <a:extLst>
            <a:ext uri="{FF2B5EF4-FFF2-40B4-BE49-F238E27FC236}">
              <a16:creationId xmlns:a16="http://schemas.microsoft.com/office/drawing/2014/main" id="{00000000-0008-0000-0000-000029000000}"/>
            </a:ext>
          </a:extLst>
        </xdr:cNvPr>
        <xdr:cNvSpPr>
          <a:spLocks noChangeArrowheads="1"/>
        </xdr:cNvSpPr>
      </xdr:nvSpPr>
      <xdr:spPr bwMode="auto">
        <a:xfrm>
          <a:off x="3471467" y="4700344"/>
          <a:ext cx="751011" cy="231531"/>
        </a:xfrm>
        <a:prstGeom prst="ellipse">
          <a:avLst/>
        </a:prstGeom>
        <a:noFill/>
        <a:ln w="38100">
          <a:solidFill>
            <a:srgbClr val="FF0000"/>
          </a:solidFill>
          <a:round/>
          <a:headEnd/>
          <a:tailEnd/>
        </a:ln>
      </xdr:spPr>
    </xdr:sp>
    <xdr:clientData/>
  </xdr:twoCellAnchor>
  <xdr:twoCellAnchor>
    <xdr:from>
      <xdr:col>7</xdr:col>
      <xdr:colOff>190500</xdr:colOff>
      <xdr:row>23</xdr:row>
      <xdr:rowOff>139211</xdr:rowOff>
    </xdr:from>
    <xdr:to>
      <xdr:col>7</xdr:col>
      <xdr:colOff>198437</xdr:colOff>
      <xdr:row>30</xdr:row>
      <xdr:rowOff>158750</xdr:rowOff>
    </xdr:to>
    <xdr:cxnSp macro="">
      <xdr:nvCxnSpPr>
        <xdr:cNvPr id="18" name="直線矢印コネクタ 17">
          <a:extLst>
            <a:ext uri="{FF2B5EF4-FFF2-40B4-BE49-F238E27FC236}">
              <a16:creationId xmlns:a16="http://schemas.microsoft.com/office/drawing/2014/main" id="{00000000-0008-0000-0000-000012000000}"/>
            </a:ext>
          </a:extLst>
        </xdr:cNvPr>
        <xdr:cNvCxnSpPr/>
      </xdr:nvCxnSpPr>
      <xdr:spPr>
        <a:xfrm>
          <a:off x="3692769" y="4938346"/>
          <a:ext cx="7937" cy="1506904"/>
        </a:xfrm>
        <a:prstGeom prst="straightConnector1">
          <a:avLst/>
        </a:prstGeom>
        <a:ln w="57150" cmpd="dbl">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111368</xdr:colOff>
      <xdr:row>29</xdr:row>
      <xdr:rowOff>172884</xdr:rowOff>
    </xdr:from>
    <xdr:to>
      <xdr:col>10</xdr:col>
      <xdr:colOff>320186</xdr:colOff>
      <xdr:row>30</xdr:row>
      <xdr:rowOff>191935</xdr:rowOff>
    </xdr:to>
    <xdr:sp macro="" textlink="">
      <xdr:nvSpPr>
        <xdr:cNvPr id="45" name="Oval 28">
          <a:extLst>
            <a:ext uri="{FF2B5EF4-FFF2-40B4-BE49-F238E27FC236}">
              <a16:creationId xmlns:a16="http://schemas.microsoft.com/office/drawing/2014/main" id="{00000000-0008-0000-0000-00002D000000}"/>
            </a:ext>
          </a:extLst>
        </xdr:cNvPr>
        <xdr:cNvSpPr>
          <a:spLocks noChangeArrowheads="1"/>
        </xdr:cNvSpPr>
      </xdr:nvSpPr>
      <xdr:spPr bwMode="auto">
        <a:xfrm>
          <a:off x="4715118" y="6135931"/>
          <a:ext cx="754521" cy="227410"/>
        </a:xfrm>
        <a:prstGeom prst="ellipse">
          <a:avLst/>
        </a:prstGeom>
        <a:noFill/>
        <a:ln w="38100">
          <a:solidFill>
            <a:srgbClr val="FF0000"/>
          </a:solidFill>
          <a:round/>
          <a:headEnd/>
          <a:tailEnd/>
        </a:ln>
      </xdr:spPr>
    </xdr:sp>
    <xdr:clientData/>
  </xdr:twoCellAnchor>
  <xdr:twoCellAnchor>
    <xdr:from>
      <xdr:col>9</xdr:col>
      <xdr:colOff>73422</xdr:colOff>
      <xdr:row>29</xdr:row>
      <xdr:rowOff>7938</xdr:rowOff>
    </xdr:from>
    <xdr:to>
      <xdr:col>10</xdr:col>
      <xdr:colOff>276517</xdr:colOff>
      <xdr:row>29</xdr:row>
      <xdr:rowOff>170381</xdr:rowOff>
    </xdr:to>
    <xdr:sp macro="" textlink="">
      <xdr:nvSpPr>
        <xdr:cNvPr id="126" name="テキスト ボックス 125">
          <a:extLst>
            <a:ext uri="{FF2B5EF4-FFF2-40B4-BE49-F238E27FC236}">
              <a16:creationId xmlns:a16="http://schemas.microsoft.com/office/drawing/2014/main" id="{00000000-0008-0000-0000-00007E000000}"/>
            </a:ext>
          </a:extLst>
        </xdr:cNvPr>
        <xdr:cNvSpPr txBox="1"/>
      </xdr:nvSpPr>
      <xdr:spPr>
        <a:xfrm>
          <a:off x="4677172" y="5970985"/>
          <a:ext cx="748798" cy="162443"/>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pPr algn="ctr"/>
          <a:r>
            <a:rPr kumimoji="1" lang="ja-JP" altLang="en-US" sz="1000" b="1"/>
            <a:t>貴校</a:t>
          </a:r>
          <a:endParaRPr kumimoji="1" lang="en-US" altLang="ja-JP" sz="1000" b="1"/>
        </a:p>
        <a:p>
          <a:pPr algn="ctr"/>
          <a:endParaRPr kumimoji="1" lang="ja-JP" altLang="en-US" sz="1000" b="1"/>
        </a:p>
      </xdr:txBody>
    </xdr:sp>
    <xdr:clientData/>
  </xdr:twoCellAnchor>
  <xdr:twoCellAnchor>
    <xdr:from>
      <xdr:col>6</xdr:col>
      <xdr:colOff>494903</xdr:colOff>
      <xdr:row>21</xdr:row>
      <xdr:rowOff>149498</xdr:rowOff>
    </xdr:from>
    <xdr:to>
      <xdr:col>8</xdr:col>
      <xdr:colOff>152295</xdr:colOff>
      <xdr:row>22</xdr:row>
      <xdr:rowOff>103582</xdr:rowOff>
    </xdr:to>
    <xdr:sp macro="" textlink="">
      <xdr:nvSpPr>
        <xdr:cNvPr id="123" name="テキスト ボックス 122">
          <a:extLst>
            <a:ext uri="{FF2B5EF4-FFF2-40B4-BE49-F238E27FC236}">
              <a16:creationId xmlns:a16="http://schemas.microsoft.com/office/drawing/2014/main" id="{00000000-0008-0000-0000-00007B000000}"/>
            </a:ext>
          </a:extLst>
        </xdr:cNvPr>
        <xdr:cNvSpPr txBox="1"/>
      </xdr:nvSpPr>
      <xdr:spPr>
        <a:xfrm>
          <a:off x="3461544" y="4445670"/>
          <a:ext cx="748798" cy="162443"/>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pPr algn="ctr"/>
          <a:r>
            <a:rPr kumimoji="1" lang="ja-JP" altLang="en-US" sz="1000" b="1"/>
            <a:t>貴校</a:t>
          </a:r>
          <a:endParaRPr kumimoji="1" lang="en-US" altLang="ja-JP" sz="1000" b="1"/>
        </a:p>
        <a:p>
          <a:pPr algn="ctr"/>
          <a:endParaRPr kumimoji="1" lang="ja-JP" altLang="en-US" sz="1000" b="1"/>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106425</xdr:colOff>
      <xdr:row>11</xdr:row>
      <xdr:rowOff>0</xdr:rowOff>
    </xdr:from>
    <xdr:to>
      <xdr:col>11</xdr:col>
      <xdr:colOff>0</xdr:colOff>
      <xdr:row>16</xdr:row>
      <xdr:rowOff>133350</xdr:rowOff>
    </xdr:to>
    <xdr:graphicFrame macro="">
      <xdr:nvGraphicFramePr>
        <xdr:cNvPr id="2" name="Chart 33">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57150</xdr:colOff>
      <xdr:row>5</xdr:row>
      <xdr:rowOff>85725</xdr:rowOff>
    </xdr:from>
    <xdr:to>
      <xdr:col>10</xdr:col>
      <xdr:colOff>142876</xdr:colOff>
      <xdr:row>7</xdr:row>
      <xdr:rowOff>0</xdr:rowOff>
    </xdr:to>
    <xdr:graphicFrame macro="">
      <xdr:nvGraphicFramePr>
        <xdr:cNvPr id="3" name="Chart 33">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105172</xdr:colOff>
      <xdr:row>5</xdr:row>
      <xdr:rowOff>63500</xdr:rowOff>
    </xdr:from>
    <xdr:to>
      <xdr:col>4</xdr:col>
      <xdr:colOff>250031</xdr:colOff>
      <xdr:row>6</xdr:row>
      <xdr:rowOff>0</xdr:rowOff>
    </xdr:to>
    <xdr:sp macro="" textlink="">
      <xdr:nvSpPr>
        <xdr:cNvPr id="4" name="AutoShape 117">
          <a:extLst>
            <a:ext uri="{FF2B5EF4-FFF2-40B4-BE49-F238E27FC236}">
              <a16:creationId xmlns:a16="http://schemas.microsoft.com/office/drawing/2014/main" id="{00000000-0008-0000-0E00-000004000000}"/>
            </a:ext>
          </a:extLst>
        </xdr:cNvPr>
        <xdr:cNvSpPr>
          <a:spLocks noChangeArrowheads="1"/>
        </xdr:cNvSpPr>
      </xdr:nvSpPr>
      <xdr:spPr bwMode="auto">
        <a:xfrm>
          <a:off x="105172" y="619125"/>
          <a:ext cx="2238375" cy="313531"/>
        </a:xfrm>
        <a:prstGeom prst="roundRect">
          <a:avLst>
            <a:gd name="adj" fmla="val 16667"/>
          </a:avLst>
        </a:prstGeom>
        <a:gradFill rotWithShape="1">
          <a:gsLst>
            <a:gs pos="0">
              <a:srgbClr val="2F2F76"/>
            </a:gs>
            <a:gs pos="50000">
              <a:srgbClr val="6666FF"/>
            </a:gs>
            <a:gs pos="100000">
              <a:srgbClr val="2F2F76"/>
            </a:gs>
          </a:gsLst>
          <a:lin ang="5400000" scaled="1"/>
        </a:gradFill>
        <a:ln w="9525">
          <a:solidFill>
            <a:srgbClr val="000000"/>
          </a:solidFill>
          <a:round/>
          <a:headEnd/>
          <a:tailEnd/>
        </a:ln>
      </xdr:spPr>
      <xdr:txBody>
        <a:bodyPr vertOverflow="clip" wrap="square" lIns="54864" tIns="22860" rIns="54864" bIns="22860" anchor="ctr" upright="1"/>
        <a:lstStyle/>
        <a:p>
          <a:pPr algn="ctr" rtl="0">
            <a:defRPr sz="1000"/>
          </a:pPr>
          <a:r>
            <a:rPr lang="ja-JP" altLang="en-US" sz="1600" b="1" i="0" u="none" strike="noStrike" baseline="0">
              <a:solidFill>
                <a:srgbClr val="FFFFFF"/>
              </a:solidFill>
              <a:latin typeface="HG丸ｺﾞｼｯｸM-PRO"/>
              <a:ea typeface="HG丸ｺﾞｼｯｸM-PRO"/>
            </a:rPr>
            <a:t>学校質問より</a:t>
          </a:r>
        </a:p>
      </xdr:txBody>
    </xdr:sp>
    <xdr:clientData/>
  </xdr:twoCellAnchor>
  <xdr:twoCellAnchor editAs="oneCell">
    <xdr:from>
      <xdr:col>3</xdr:col>
      <xdr:colOff>106425</xdr:colOff>
      <xdr:row>22</xdr:row>
      <xdr:rowOff>0</xdr:rowOff>
    </xdr:from>
    <xdr:to>
      <xdr:col>11</xdr:col>
      <xdr:colOff>0</xdr:colOff>
      <xdr:row>27</xdr:row>
      <xdr:rowOff>133350</xdr:rowOff>
    </xdr:to>
    <xdr:graphicFrame macro="">
      <xdr:nvGraphicFramePr>
        <xdr:cNvPr id="5" name="Chart 33">
          <a:extLst>
            <a:ext uri="{FF2B5EF4-FFF2-40B4-BE49-F238E27FC236}">
              <a16:creationId xmlns:a16="http://schemas.microsoft.com/office/drawing/2014/main" id="{00000000-0008-0000-0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3</xdr:col>
      <xdr:colOff>106425</xdr:colOff>
      <xdr:row>33</xdr:row>
      <xdr:rowOff>0</xdr:rowOff>
    </xdr:from>
    <xdr:to>
      <xdr:col>11</xdr:col>
      <xdr:colOff>0</xdr:colOff>
      <xdr:row>38</xdr:row>
      <xdr:rowOff>133350</xdr:rowOff>
    </xdr:to>
    <xdr:graphicFrame macro="">
      <xdr:nvGraphicFramePr>
        <xdr:cNvPr id="6" name="Chart 33">
          <a:extLst>
            <a:ext uri="{FF2B5EF4-FFF2-40B4-BE49-F238E27FC236}">
              <a16:creationId xmlns:a16="http://schemas.microsoft.com/office/drawing/2014/main" id="{00000000-0008-0000-0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3</xdr:col>
      <xdr:colOff>106425</xdr:colOff>
      <xdr:row>44</xdr:row>
      <xdr:rowOff>38100</xdr:rowOff>
    </xdr:from>
    <xdr:to>
      <xdr:col>11</xdr:col>
      <xdr:colOff>0</xdr:colOff>
      <xdr:row>50</xdr:row>
      <xdr:rowOff>19050</xdr:rowOff>
    </xdr:to>
    <xdr:graphicFrame macro="">
      <xdr:nvGraphicFramePr>
        <xdr:cNvPr id="7" name="Chart 33">
          <a:extLst>
            <a:ext uri="{FF2B5EF4-FFF2-40B4-BE49-F238E27FC236}">
              <a16:creationId xmlns:a16="http://schemas.microsoft.com/office/drawing/2014/main" id="{00000000-0008-0000-0E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96900</xdr:colOff>
      <xdr:row>55</xdr:row>
      <xdr:rowOff>9525</xdr:rowOff>
    </xdr:from>
    <xdr:to>
      <xdr:col>10</xdr:col>
      <xdr:colOff>342900</xdr:colOff>
      <xdr:row>60</xdr:row>
      <xdr:rowOff>142875</xdr:rowOff>
    </xdr:to>
    <xdr:graphicFrame macro="">
      <xdr:nvGraphicFramePr>
        <xdr:cNvPr id="8" name="Chart 33">
          <a:extLst>
            <a:ext uri="{FF2B5EF4-FFF2-40B4-BE49-F238E27FC236}">
              <a16:creationId xmlns:a16="http://schemas.microsoft.com/office/drawing/2014/main" id="{00000000-0008-0000-0E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12</xdr:col>
      <xdr:colOff>0</xdr:colOff>
      <xdr:row>2</xdr:row>
      <xdr:rowOff>49610</xdr:rowOff>
    </xdr:from>
    <xdr:to>
      <xdr:col>20</xdr:col>
      <xdr:colOff>9921</xdr:colOff>
      <xdr:row>3</xdr:row>
      <xdr:rowOff>158750</xdr:rowOff>
    </xdr:to>
    <xdr:sp macro="" textlink="">
      <xdr:nvSpPr>
        <xdr:cNvPr id="9" name="テキスト ボックス 8">
          <a:extLst>
            <a:ext uri="{FF2B5EF4-FFF2-40B4-BE49-F238E27FC236}">
              <a16:creationId xmlns:a16="http://schemas.microsoft.com/office/drawing/2014/main" id="{8532A6C1-BD53-4431-A65D-0992187C14A4}"/>
            </a:ext>
          </a:extLst>
        </xdr:cNvPr>
        <xdr:cNvSpPr txBox="1"/>
      </xdr:nvSpPr>
      <xdr:spPr>
        <a:xfrm>
          <a:off x="7451328" y="109141"/>
          <a:ext cx="3125390" cy="3274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数値の入力は</a:t>
          </a:r>
          <a:r>
            <a:rPr kumimoji="1" lang="ja-JP" altLang="en-US" sz="1100" b="1">
              <a:solidFill>
                <a:srgbClr val="FF0000"/>
              </a:solidFill>
            </a:rPr>
            <a:t>「２</a:t>
          </a:r>
          <a:r>
            <a:rPr kumimoji="1" lang="en-US" altLang="ja-JP" sz="1100" b="1">
              <a:solidFill>
                <a:srgbClr val="FF0000"/>
              </a:solidFill>
            </a:rPr>
            <a:t>_</a:t>
          </a:r>
          <a:r>
            <a:rPr kumimoji="1" lang="ja-JP" altLang="en-US" sz="1100" b="1">
              <a:solidFill>
                <a:srgbClr val="FF0000"/>
              </a:solidFill>
            </a:rPr>
            <a:t>入力シート」</a:t>
          </a:r>
          <a:r>
            <a:rPr kumimoji="1" lang="ja-JP" altLang="en-US" sz="1100"/>
            <a:t>で行ってください。</a:t>
          </a:r>
        </a:p>
      </xdr:txBody>
    </xdr:sp>
    <xdr:clientData/>
  </xdr:twoCellAnchor>
  <xdr:twoCellAnchor>
    <xdr:from>
      <xdr:col>12</xdr:col>
      <xdr:colOff>0</xdr:colOff>
      <xdr:row>4</xdr:row>
      <xdr:rowOff>28016</xdr:rowOff>
    </xdr:from>
    <xdr:to>
      <xdr:col>20</xdr:col>
      <xdr:colOff>9687</xdr:colOff>
      <xdr:row>8</xdr:row>
      <xdr:rowOff>18988</xdr:rowOff>
    </xdr:to>
    <xdr:sp macro="" textlink="">
      <xdr:nvSpPr>
        <xdr:cNvPr id="10" name="テキスト ボックス 9">
          <a:extLst>
            <a:ext uri="{FF2B5EF4-FFF2-40B4-BE49-F238E27FC236}">
              <a16:creationId xmlns:a16="http://schemas.microsoft.com/office/drawing/2014/main" id="{F9DA7DEF-2874-48DD-96AD-7F5B32387E9B}"/>
            </a:ext>
          </a:extLst>
        </xdr:cNvPr>
        <xdr:cNvSpPr txBox="1"/>
      </xdr:nvSpPr>
      <xdr:spPr>
        <a:xfrm>
          <a:off x="7402886" y="518273"/>
          <a:ext cx="3133327" cy="6773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質問項目や選択肢の文字数が多く、枠内に収まらない場合は、文字の大きさや行の幅を調整してください。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0</xdr:row>
      <xdr:rowOff>412750</xdr:rowOff>
    </xdr:to>
    <xdr:sp macro="" textlink="">
      <xdr:nvSpPr>
        <xdr:cNvPr id="2" name="Rectangle 22">
          <a:extLst>
            <a:ext uri="{FF2B5EF4-FFF2-40B4-BE49-F238E27FC236}">
              <a16:creationId xmlns:a16="http://schemas.microsoft.com/office/drawing/2014/main" id="{00000000-0008-0000-0F00-000002000000}"/>
            </a:ext>
          </a:extLst>
        </xdr:cNvPr>
        <xdr:cNvSpPr>
          <a:spLocks noChangeArrowheads="1"/>
        </xdr:cNvSpPr>
      </xdr:nvSpPr>
      <xdr:spPr bwMode="auto">
        <a:xfrm>
          <a:off x="0" y="0"/>
          <a:ext cx="11563350" cy="412750"/>
        </a:xfrm>
        <a:prstGeom prst="rect">
          <a:avLst/>
        </a:prstGeom>
        <a:gradFill rotWithShape="1">
          <a:gsLst>
            <a:gs pos="0">
              <a:srgbClr val="0066CC"/>
            </a:gs>
            <a:gs pos="50000">
              <a:srgbClr val="FFFFFF"/>
            </a:gs>
            <a:gs pos="100000">
              <a:srgbClr val="0066CC"/>
            </a:gs>
          </a:gsLst>
          <a:lin ang="5400000" scaled="1"/>
        </a:gradFill>
        <a:ln>
          <a:noFill/>
        </a:ln>
      </xdr:spPr>
      <xdr:txBody>
        <a:bodyPr vertOverflow="clip" wrap="square" lIns="36576" tIns="22860" rIns="36576" bIns="22860" anchor="ctr" upright="1"/>
        <a:lstStyle/>
        <a:p>
          <a:pPr algn="ctr" rtl="0">
            <a:defRPr sz="1000"/>
          </a:pPr>
          <a:r>
            <a:rPr lang="ja-JP" altLang="en-US" sz="1800" b="1" i="0" u="none" strike="noStrike" baseline="0">
              <a:solidFill>
                <a:sysClr val="windowText" lastClr="000000"/>
              </a:solidFill>
              <a:latin typeface="ＭＳ Ｐゴシック"/>
              <a:ea typeface="ＭＳ Ｐゴシック"/>
            </a:rPr>
            <a:t>平成</a:t>
          </a:r>
          <a:r>
            <a:rPr lang="en-US" altLang="ja-JP" sz="1800" b="1" i="0" u="none" strike="noStrike" baseline="0">
              <a:solidFill>
                <a:sysClr val="windowText" lastClr="000000"/>
              </a:solidFill>
              <a:latin typeface="ＭＳ Ｐゴシック"/>
              <a:ea typeface="ＭＳ Ｐゴシック"/>
            </a:rPr>
            <a:t>27</a:t>
          </a:r>
          <a:r>
            <a:rPr lang="ja-JP" altLang="en-US" sz="1800" b="1" i="0" u="none" strike="noStrike" baseline="0">
              <a:solidFill>
                <a:sysClr val="windowText" lastClr="000000"/>
              </a:solidFill>
              <a:latin typeface="ＭＳ Ｐゴシック"/>
              <a:ea typeface="ＭＳ Ｐゴシック"/>
            </a:rPr>
            <a:t>年度  「全国学力・学習状況調査」　基礎データ（中学校・生徒質問紙</a:t>
          </a:r>
          <a:r>
            <a:rPr lang="en-US" altLang="ja-JP" sz="1800" b="1" i="0" u="none" strike="noStrike" baseline="0">
              <a:solidFill>
                <a:sysClr val="windowText" lastClr="000000"/>
              </a:solidFill>
              <a:latin typeface="ＭＳ Ｐゴシック"/>
              <a:ea typeface="ＭＳ Ｐゴシック"/>
            </a:rPr>
            <a:t>【</a:t>
          </a:r>
          <a:r>
            <a:rPr lang="ja-JP" altLang="en-US" sz="1800" b="1" i="0" u="none" strike="noStrike" baseline="0">
              <a:solidFill>
                <a:sysClr val="windowText" lastClr="000000"/>
              </a:solidFill>
              <a:latin typeface="ＭＳ Ｐゴシック"/>
              <a:ea typeface="ＭＳ Ｐゴシック"/>
            </a:rPr>
            <a:t>大阪市・全国</a:t>
          </a:r>
          <a:r>
            <a:rPr lang="en-US" altLang="ja-JP" sz="1800" b="1" i="0" u="none" strike="noStrike" baseline="0">
              <a:solidFill>
                <a:sysClr val="windowText" lastClr="000000"/>
              </a:solidFill>
              <a:latin typeface="ＭＳ Ｐゴシック"/>
              <a:ea typeface="ＭＳ Ｐゴシック"/>
            </a:rPr>
            <a:t>】</a:t>
          </a:r>
          <a:r>
            <a:rPr lang="ja-JP" altLang="en-US" sz="1800" b="1" i="0" u="none" strike="noStrike" baseline="0">
              <a:solidFill>
                <a:sysClr val="windowText" lastClr="000000"/>
              </a:solidFill>
              <a:latin typeface="ＭＳ Ｐゴシック"/>
              <a:ea typeface="ＭＳ Ｐゴシック"/>
            </a:rPr>
            <a:t>）</a:t>
          </a:r>
          <a:endParaRPr lang="en-US" altLang="ja-JP" sz="1800" b="1" i="0" u="none" strike="noStrike" baseline="0">
            <a:solidFill>
              <a:sysClr val="windowText" lastClr="000000"/>
            </a:solidFill>
            <a:latin typeface="ＭＳ Ｐゴシック"/>
            <a:ea typeface="ＭＳ Ｐゴシック"/>
          </a:endParaRPr>
        </a:p>
      </xdr:txBody>
    </xdr:sp>
    <xdr:clientData/>
  </xdr:twoCellAnchor>
  <xdr:twoCellAnchor>
    <xdr:from>
      <xdr:col>0</xdr:col>
      <xdr:colOff>0</xdr:colOff>
      <xdr:row>0</xdr:row>
      <xdr:rowOff>0</xdr:rowOff>
    </xdr:from>
    <xdr:to>
      <xdr:col>12</xdr:col>
      <xdr:colOff>47625</xdr:colOff>
      <xdr:row>0</xdr:row>
      <xdr:rowOff>412750</xdr:rowOff>
    </xdr:to>
    <xdr:sp macro="" textlink="">
      <xdr:nvSpPr>
        <xdr:cNvPr id="4" name="Rectangle 22">
          <a:extLst>
            <a:ext uri="{FF2B5EF4-FFF2-40B4-BE49-F238E27FC236}">
              <a16:creationId xmlns:a16="http://schemas.microsoft.com/office/drawing/2014/main" id="{00000000-0008-0000-0F00-000004000000}"/>
            </a:ext>
          </a:extLst>
        </xdr:cNvPr>
        <xdr:cNvSpPr>
          <a:spLocks noChangeArrowheads="1"/>
        </xdr:cNvSpPr>
      </xdr:nvSpPr>
      <xdr:spPr bwMode="auto">
        <a:xfrm>
          <a:off x="0" y="0"/>
          <a:ext cx="11610975" cy="412750"/>
        </a:xfrm>
        <a:prstGeom prst="rect">
          <a:avLst/>
        </a:prstGeom>
        <a:gradFill rotWithShape="1">
          <a:gsLst>
            <a:gs pos="0">
              <a:srgbClr val="0066CC"/>
            </a:gs>
            <a:gs pos="50000">
              <a:srgbClr val="FFFFFF"/>
            </a:gs>
            <a:gs pos="100000">
              <a:srgbClr val="0066CC"/>
            </a:gs>
          </a:gsLst>
          <a:lin ang="5400000" scaled="1"/>
        </a:gradFill>
        <a:ln>
          <a:noFill/>
        </a:ln>
      </xdr:spPr>
      <xdr:txBody>
        <a:bodyPr vertOverflow="clip" wrap="square" lIns="36576" tIns="22860" rIns="36576" bIns="22860" anchor="ctr" upright="1"/>
        <a:lstStyle/>
        <a:p>
          <a:pPr algn="ctr" rtl="0">
            <a:defRPr sz="1000"/>
          </a:pPr>
          <a:r>
            <a:rPr lang="ja-JP" altLang="en-US" sz="1800" b="1" i="0" u="none" strike="noStrike" baseline="0">
              <a:solidFill>
                <a:sysClr val="windowText" lastClr="000000"/>
              </a:solidFill>
              <a:latin typeface="ＭＳ Ｐゴシック"/>
              <a:ea typeface="ＭＳ Ｐゴシック"/>
            </a:rPr>
            <a:t>平成</a:t>
          </a:r>
          <a:r>
            <a:rPr lang="en-US" altLang="ja-JP" sz="1800" b="1" i="0" u="none" strike="noStrike" baseline="0">
              <a:solidFill>
                <a:sysClr val="windowText" lastClr="000000"/>
              </a:solidFill>
              <a:latin typeface="ＭＳ Ｐゴシック"/>
              <a:ea typeface="ＭＳ Ｐゴシック"/>
            </a:rPr>
            <a:t>27</a:t>
          </a:r>
          <a:r>
            <a:rPr lang="ja-JP" altLang="en-US" sz="1800" b="1" i="0" u="none" strike="noStrike" baseline="0">
              <a:solidFill>
                <a:sysClr val="windowText" lastClr="000000"/>
              </a:solidFill>
              <a:latin typeface="ＭＳ Ｐゴシック"/>
              <a:ea typeface="ＭＳ Ｐゴシック"/>
            </a:rPr>
            <a:t>年度  「全国学力・学習状況調査」　基礎データ（小学校・児童質問紙</a:t>
          </a:r>
          <a:r>
            <a:rPr lang="en-US" altLang="ja-JP" sz="1800" b="1" i="0" u="none" strike="noStrike" baseline="0">
              <a:solidFill>
                <a:sysClr val="windowText" lastClr="000000"/>
              </a:solidFill>
              <a:latin typeface="ＭＳ Ｐゴシック"/>
              <a:ea typeface="ＭＳ Ｐゴシック"/>
              <a:cs typeface="+mn-cs"/>
            </a:rPr>
            <a:t>【</a:t>
          </a:r>
          <a:r>
            <a:rPr lang="ja-JP" altLang="ja-JP" sz="1800" b="1" i="0" u="none" strike="noStrike" baseline="0">
              <a:solidFill>
                <a:sysClr val="windowText" lastClr="000000"/>
              </a:solidFill>
              <a:latin typeface="ＭＳ Ｐゴシック"/>
              <a:ea typeface="ＭＳ Ｐゴシック"/>
              <a:cs typeface="+mn-cs"/>
            </a:rPr>
            <a:t>大阪市・全国</a:t>
          </a:r>
          <a:r>
            <a:rPr lang="en-US" altLang="ja-JP" sz="1800" b="1" i="0" u="none" strike="noStrike" baseline="0">
              <a:solidFill>
                <a:sysClr val="windowText" lastClr="000000"/>
              </a:solidFill>
              <a:latin typeface="ＭＳ Ｐゴシック"/>
              <a:ea typeface="ＭＳ Ｐゴシック"/>
              <a:cs typeface="+mn-cs"/>
            </a:rPr>
            <a:t>】</a:t>
          </a:r>
          <a:r>
            <a:rPr lang="ja-JP" altLang="en-US" sz="1800" b="1" i="0" u="none" strike="noStrike" baseline="0">
              <a:solidFill>
                <a:sysClr val="windowText" lastClr="000000"/>
              </a:solidFill>
              <a:latin typeface="ＭＳ Ｐゴシック"/>
              <a:ea typeface="ＭＳ Ｐゴシック"/>
            </a:rPr>
            <a:t>）</a:t>
          </a:r>
          <a:endParaRPr lang="en-US" altLang="ja-JP" sz="1800" b="1" i="0" u="none" strike="noStrike" baseline="0">
            <a:solidFill>
              <a:sysClr val="windowText" lastClr="000000"/>
            </a:solidFill>
            <a:latin typeface="ＭＳ Ｐゴシック"/>
            <a:ea typeface="ＭＳ Ｐゴシック"/>
          </a:endParaRPr>
        </a:p>
      </xdr:txBody>
    </xdr:sp>
    <xdr:clientData/>
  </xdr:twoCellAnchor>
  <xdr:twoCellAnchor>
    <xdr:from>
      <xdr:col>0</xdr:col>
      <xdr:colOff>0</xdr:colOff>
      <xdr:row>0</xdr:row>
      <xdr:rowOff>0</xdr:rowOff>
    </xdr:from>
    <xdr:to>
      <xdr:col>12</xdr:col>
      <xdr:colOff>0</xdr:colOff>
      <xdr:row>0</xdr:row>
      <xdr:rowOff>412750</xdr:rowOff>
    </xdr:to>
    <xdr:sp macro="" textlink="">
      <xdr:nvSpPr>
        <xdr:cNvPr id="6" name="Rectangle 22">
          <a:extLst>
            <a:ext uri="{FF2B5EF4-FFF2-40B4-BE49-F238E27FC236}">
              <a16:creationId xmlns:a16="http://schemas.microsoft.com/office/drawing/2014/main" id="{00000000-0008-0000-0F00-000006000000}"/>
            </a:ext>
          </a:extLst>
        </xdr:cNvPr>
        <xdr:cNvSpPr>
          <a:spLocks noChangeArrowheads="1"/>
        </xdr:cNvSpPr>
      </xdr:nvSpPr>
      <xdr:spPr bwMode="auto">
        <a:xfrm>
          <a:off x="0" y="0"/>
          <a:ext cx="11563350" cy="412750"/>
        </a:xfrm>
        <a:prstGeom prst="rect">
          <a:avLst/>
        </a:prstGeom>
        <a:gradFill rotWithShape="1">
          <a:gsLst>
            <a:gs pos="0">
              <a:srgbClr val="0066CC"/>
            </a:gs>
            <a:gs pos="50000">
              <a:srgbClr val="FFFFFF"/>
            </a:gs>
            <a:gs pos="100000">
              <a:srgbClr val="0066CC"/>
            </a:gs>
          </a:gsLst>
          <a:lin ang="5400000" scaled="1"/>
        </a:gradFill>
        <a:ln>
          <a:noFill/>
        </a:ln>
      </xdr:spPr>
      <xdr:txBody>
        <a:bodyPr vertOverflow="clip" wrap="square" lIns="36576" tIns="22860" rIns="36576" bIns="22860" anchor="ctr" upright="1"/>
        <a:lstStyle/>
        <a:p>
          <a:pPr algn="ctr" rtl="0">
            <a:defRPr sz="1000"/>
          </a:pPr>
          <a:r>
            <a:rPr lang="ja-JP" altLang="en-US" sz="1800" b="1" i="0" u="none" strike="noStrike" baseline="0">
              <a:solidFill>
                <a:sysClr val="windowText" lastClr="000000"/>
              </a:solidFill>
              <a:latin typeface="ＭＳ Ｐゴシック"/>
              <a:ea typeface="ＭＳ Ｐゴシック"/>
            </a:rPr>
            <a:t>平成</a:t>
          </a:r>
          <a:r>
            <a:rPr lang="en-US" altLang="ja-JP" sz="1800" b="1" i="0" u="none" strike="noStrike" baseline="0">
              <a:solidFill>
                <a:sysClr val="windowText" lastClr="000000"/>
              </a:solidFill>
              <a:latin typeface="ＭＳ Ｐゴシック"/>
              <a:ea typeface="ＭＳ Ｐゴシック"/>
            </a:rPr>
            <a:t>27</a:t>
          </a:r>
          <a:r>
            <a:rPr lang="ja-JP" altLang="en-US" sz="1800" b="1" i="0" u="none" strike="noStrike" baseline="0">
              <a:solidFill>
                <a:sysClr val="windowText" lastClr="000000"/>
              </a:solidFill>
              <a:latin typeface="ＭＳ Ｐゴシック"/>
              <a:ea typeface="ＭＳ Ｐゴシック"/>
            </a:rPr>
            <a:t>年度  「全国学力・学習状況調査」　基礎データ（中学校・生徒質問紙</a:t>
          </a:r>
          <a:r>
            <a:rPr lang="en-US" altLang="ja-JP" sz="1800" b="1" i="0" u="none" strike="noStrike" baseline="0">
              <a:solidFill>
                <a:sysClr val="windowText" lastClr="000000"/>
              </a:solidFill>
              <a:latin typeface="ＭＳ Ｐゴシック"/>
              <a:ea typeface="ＭＳ Ｐゴシック"/>
            </a:rPr>
            <a:t>【</a:t>
          </a:r>
          <a:r>
            <a:rPr lang="ja-JP" altLang="en-US" sz="1800" b="1" i="0" u="none" strike="noStrike" baseline="0">
              <a:solidFill>
                <a:sysClr val="windowText" lastClr="000000"/>
              </a:solidFill>
              <a:latin typeface="ＭＳ Ｐゴシック"/>
              <a:ea typeface="ＭＳ Ｐゴシック"/>
            </a:rPr>
            <a:t>大阪市・全国</a:t>
          </a:r>
          <a:r>
            <a:rPr lang="en-US" altLang="ja-JP" sz="1800" b="1" i="0" u="none" strike="noStrike" baseline="0">
              <a:solidFill>
                <a:sysClr val="windowText" lastClr="000000"/>
              </a:solidFill>
              <a:latin typeface="ＭＳ Ｐゴシック"/>
              <a:ea typeface="ＭＳ Ｐゴシック"/>
            </a:rPr>
            <a:t>】</a:t>
          </a:r>
          <a:r>
            <a:rPr lang="ja-JP" altLang="en-US" sz="1800" b="1" i="0" u="none" strike="noStrike" baseline="0">
              <a:solidFill>
                <a:sysClr val="windowText" lastClr="000000"/>
              </a:solidFill>
              <a:latin typeface="ＭＳ Ｐゴシック"/>
              <a:ea typeface="ＭＳ Ｐゴシック"/>
            </a:rPr>
            <a:t>）</a:t>
          </a:r>
          <a:endParaRPr lang="en-US" altLang="ja-JP" sz="1800" b="1" i="0" u="none" strike="noStrike" baseline="0">
            <a:solidFill>
              <a:sysClr val="windowText" lastClr="000000"/>
            </a:solidFill>
            <a:latin typeface="ＭＳ Ｐゴシック"/>
            <a:ea typeface="ＭＳ Ｐゴシック"/>
          </a:endParaRPr>
        </a:p>
      </xdr:txBody>
    </xdr:sp>
    <xdr:clientData/>
  </xdr:twoCellAnchor>
  <xdr:twoCellAnchor>
    <xdr:from>
      <xdr:col>0</xdr:col>
      <xdr:colOff>0</xdr:colOff>
      <xdr:row>0</xdr:row>
      <xdr:rowOff>0</xdr:rowOff>
    </xdr:from>
    <xdr:to>
      <xdr:col>12</xdr:col>
      <xdr:colOff>47625</xdr:colOff>
      <xdr:row>0</xdr:row>
      <xdr:rowOff>412750</xdr:rowOff>
    </xdr:to>
    <xdr:sp macro="" textlink="">
      <xdr:nvSpPr>
        <xdr:cNvPr id="8" name="Rectangle 22">
          <a:extLst>
            <a:ext uri="{FF2B5EF4-FFF2-40B4-BE49-F238E27FC236}">
              <a16:creationId xmlns:a16="http://schemas.microsoft.com/office/drawing/2014/main" id="{00000000-0008-0000-0F00-000008000000}"/>
            </a:ext>
          </a:extLst>
        </xdr:cNvPr>
        <xdr:cNvSpPr>
          <a:spLocks noChangeArrowheads="1"/>
        </xdr:cNvSpPr>
      </xdr:nvSpPr>
      <xdr:spPr bwMode="auto">
        <a:xfrm>
          <a:off x="0" y="0"/>
          <a:ext cx="11610975" cy="412750"/>
        </a:xfrm>
        <a:prstGeom prst="rect">
          <a:avLst/>
        </a:prstGeom>
        <a:gradFill rotWithShape="1">
          <a:gsLst>
            <a:gs pos="0">
              <a:srgbClr val="0066CC"/>
            </a:gs>
            <a:gs pos="50000">
              <a:srgbClr val="FFFFFF"/>
            </a:gs>
            <a:gs pos="100000">
              <a:srgbClr val="0066CC"/>
            </a:gs>
          </a:gsLst>
          <a:lin ang="5400000" scaled="1"/>
        </a:gradFill>
        <a:ln>
          <a:noFill/>
        </a:ln>
      </xdr:spPr>
      <xdr:txBody>
        <a:bodyPr vertOverflow="clip" wrap="square" lIns="36576" tIns="22860" rIns="36576" bIns="22860" anchor="ctr" upright="1"/>
        <a:lstStyle/>
        <a:p>
          <a:pPr algn="ctr" rtl="0">
            <a:defRPr sz="1000"/>
          </a:pPr>
          <a:r>
            <a:rPr lang="ja-JP" altLang="en-US" sz="1800" b="1" i="0" u="none" strike="noStrike" baseline="0">
              <a:solidFill>
                <a:sysClr val="windowText" lastClr="000000"/>
              </a:solidFill>
              <a:latin typeface="ＭＳ Ｐゴシック"/>
              <a:ea typeface="ＭＳ Ｐゴシック"/>
            </a:rPr>
            <a:t>平成</a:t>
          </a:r>
          <a:r>
            <a:rPr lang="en-US" altLang="ja-JP" sz="1800" b="1" i="0" u="none" strike="noStrike" baseline="0">
              <a:solidFill>
                <a:sysClr val="windowText" lastClr="000000"/>
              </a:solidFill>
              <a:latin typeface="ＭＳ Ｐゴシック"/>
              <a:ea typeface="ＭＳ Ｐゴシック"/>
            </a:rPr>
            <a:t>28</a:t>
          </a:r>
          <a:r>
            <a:rPr lang="ja-JP" altLang="en-US" sz="1800" b="1" i="0" u="none" strike="noStrike" baseline="0">
              <a:solidFill>
                <a:sysClr val="windowText" lastClr="000000"/>
              </a:solidFill>
              <a:latin typeface="ＭＳ Ｐゴシック"/>
              <a:ea typeface="ＭＳ Ｐゴシック"/>
            </a:rPr>
            <a:t>年度  「全国学力・学習状況調査」　基礎データ（中学校・児童質問紙</a:t>
          </a:r>
          <a:r>
            <a:rPr lang="en-US" altLang="ja-JP" sz="1800" b="1" i="0" u="none" strike="noStrike" baseline="0">
              <a:solidFill>
                <a:sysClr val="windowText" lastClr="000000"/>
              </a:solidFill>
              <a:latin typeface="ＭＳ Ｐゴシック"/>
              <a:ea typeface="ＭＳ Ｐゴシック"/>
              <a:cs typeface="+mn-cs"/>
            </a:rPr>
            <a:t>【</a:t>
          </a:r>
          <a:r>
            <a:rPr lang="ja-JP" altLang="ja-JP" sz="1800" b="1" i="0" u="none" strike="noStrike" baseline="0">
              <a:solidFill>
                <a:sysClr val="windowText" lastClr="000000"/>
              </a:solidFill>
              <a:latin typeface="ＭＳ Ｐゴシック"/>
              <a:ea typeface="ＭＳ Ｐゴシック"/>
              <a:cs typeface="+mn-cs"/>
            </a:rPr>
            <a:t>大阪市・全国</a:t>
          </a:r>
          <a:r>
            <a:rPr lang="en-US" altLang="ja-JP" sz="1800" b="1" i="0" u="none" strike="noStrike" baseline="0">
              <a:solidFill>
                <a:sysClr val="windowText" lastClr="000000"/>
              </a:solidFill>
              <a:latin typeface="ＭＳ Ｐゴシック"/>
              <a:ea typeface="ＭＳ Ｐゴシック"/>
              <a:cs typeface="+mn-cs"/>
            </a:rPr>
            <a:t>】</a:t>
          </a:r>
          <a:r>
            <a:rPr lang="ja-JP" altLang="en-US" sz="1800" b="1" i="0" u="none" strike="noStrike" baseline="0">
              <a:solidFill>
                <a:sysClr val="windowText" lastClr="000000"/>
              </a:solidFill>
              <a:latin typeface="ＭＳ Ｐゴシック"/>
              <a:ea typeface="ＭＳ Ｐゴシック"/>
            </a:rPr>
            <a:t>）</a:t>
          </a:r>
          <a:endParaRPr lang="en-US" altLang="ja-JP" sz="1800" b="1" i="0" u="none" strike="noStrike" baseline="0">
            <a:solidFill>
              <a:sysClr val="windowText" lastClr="000000"/>
            </a:solidFill>
            <a:latin typeface="ＭＳ Ｐゴシック"/>
            <a:ea typeface="ＭＳ Ｐゴシック"/>
          </a:endParaRPr>
        </a:p>
      </xdr:txBody>
    </xdr:sp>
    <xdr:clientData/>
  </xdr:twoCellAnchor>
  <xdr:twoCellAnchor>
    <xdr:from>
      <xdr:col>0</xdr:col>
      <xdr:colOff>0</xdr:colOff>
      <xdr:row>0</xdr:row>
      <xdr:rowOff>0</xdr:rowOff>
    </xdr:from>
    <xdr:to>
      <xdr:col>12</xdr:col>
      <xdr:colOff>47625</xdr:colOff>
      <xdr:row>0</xdr:row>
      <xdr:rowOff>412750</xdr:rowOff>
    </xdr:to>
    <xdr:sp macro="" textlink="">
      <xdr:nvSpPr>
        <xdr:cNvPr id="10" name="Rectangle 22">
          <a:extLst>
            <a:ext uri="{FF2B5EF4-FFF2-40B4-BE49-F238E27FC236}">
              <a16:creationId xmlns:a16="http://schemas.microsoft.com/office/drawing/2014/main" id="{00000000-0008-0000-0F00-00000A000000}"/>
            </a:ext>
          </a:extLst>
        </xdr:cNvPr>
        <xdr:cNvSpPr>
          <a:spLocks noChangeArrowheads="1"/>
        </xdr:cNvSpPr>
      </xdr:nvSpPr>
      <xdr:spPr bwMode="auto">
        <a:xfrm>
          <a:off x="0" y="0"/>
          <a:ext cx="11610975" cy="412750"/>
        </a:xfrm>
        <a:prstGeom prst="rect">
          <a:avLst/>
        </a:prstGeom>
        <a:gradFill rotWithShape="1">
          <a:gsLst>
            <a:gs pos="0">
              <a:srgbClr val="0066CC"/>
            </a:gs>
            <a:gs pos="50000">
              <a:srgbClr val="FFFFFF"/>
            </a:gs>
            <a:gs pos="100000">
              <a:srgbClr val="0066CC"/>
            </a:gs>
          </a:gsLst>
          <a:lin ang="5400000" scaled="1"/>
        </a:gradFill>
        <a:ln>
          <a:noFill/>
        </a:ln>
      </xdr:spPr>
      <xdr:txBody>
        <a:bodyPr vertOverflow="clip" wrap="square" lIns="36576" tIns="22860" rIns="36576" bIns="22860" anchor="ctr" upright="1"/>
        <a:lstStyle/>
        <a:p>
          <a:pPr algn="ctr" rtl="0">
            <a:defRPr sz="1000"/>
          </a:pPr>
          <a:r>
            <a:rPr lang="ja-JP" altLang="en-US" sz="1800" b="1" i="0" u="none" strike="noStrike" baseline="0">
              <a:solidFill>
                <a:sysClr val="windowText" lastClr="000000"/>
              </a:solidFill>
              <a:latin typeface="ＭＳ Ｐゴシック"/>
              <a:ea typeface="ＭＳ Ｐゴシック"/>
            </a:rPr>
            <a:t>平成</a:t>
          </a:r>
          <a:r>
            <a:rPr lang="en-US" altLang="ja-JP" sz="1800" b="1" i="0" u="none" strike="noStrike" baseline="0">
              <a:solidFill>
                <a:sysClr val="windowText" lastClr="000000"/>
              </a:solidFill>
              <a:latin typeface="ＭＳ Ｐゴシック"/>
              <a:ea typeface="ＭＳ Ｐゴシック"/>
            </a:rPr>
            <a:t>27</a:t>
          </a:r>
          <a:r>
            <a:rPr lang="ja-JP" altLang="en-US" sz="1800" b="1" i="0" u="none" strike="noStrike" baseline="0">
              <a:solidFill>
                <a:sysClr val="windowText" lastClr="000000"/>
              </a:solidFill>
              <a:latin typeface="ＭＳ Ｐゴシック"/>
              <a:ea typeface="ＭＳ Ｐゴシック"/>
            </a:rPr>
            <a:t>年度  「全国学力・学習状況調査」　基礎データ（小学校・児童質問紙</a:t>
          </a:r>
          <a:r>
            <a:rPr lang="en-US" altLang="ja-JP" sz="1800" b="1" i="0" u="none" strike="noStrike" baseline="0">
              <a:solidFill>
                <a:sysClr val="windowText" lastClr="000000"/>
              </a:solidFill>
              <a:latin typeface="ＭＳ Ｐゴシック"/>
              <a:ea typeface="ＭＳ Ｐゴシック"/>
              <a:cs typeface="+mn-cs"/>
            </a:rPr>
            <a:t>【</a:t>
          </a:r>
          <a:r>
            <a:rPr lang="ja-JP" altLang="ja-JP" sz="1800" b="1" i="0" u="none" strike="noStrike" baseline="0">
              <a:solidFill>
                <a:sysClr val="windowText" lastClr="000000"/>
              </a:solidFill>
              <a:latin typeface="ＭＳ Ｐゴシック"/>
              <a:ea typeface="ＭＳ Ｐゴシック"/>
              <a:cs typeface="+mn-cs"/>
            </a:rPr>
            <a:t>大阪市・全国</a:t>
          </a:r>
          <a:r>
            <a:rPr lang="en-US" altLang="ja-JP" sz="1800" b="1" i="0" u="none" strike="noStrike" baseline="0">
              <a:solidFill>
                <a:sysClr val="windowText" lastClr="000000"/>
              </a:solidFill>
              <a:latin typeface="ＭＳ Ｐゴシック"/>
              <a:ea typeface="ＭＳ Ｐゴシック"/>
              <a:cs typeface="+mn-cs"/>
            </a:rPr>
            <a:t>】</a:t>
          </a:r>
          <a:r>
            <a:rPr lang="ja-JP" altLang="en-US" sz="1800" b="1" i="0" u="none" strike="noStrike" baseline="0">
              <a:solidFill>
                <a:sysClr val="windowText" lastClr="000000"/>
              </a:solidFill>
              <a:latin typeface="ＭＳ Ｐゴシック"/>
              <a:ea typeface="ＭＳ Ｐゴシック"/>
            </a:rPr>
            <a:t>）</a:t>
          </a:r>
          <a:endParaRPr lang="en-US" altLang="ja-JP" sz="1800" b="1" i="0" u="none" strike="noStrike" baseline="0">
            <a:solidFill>
              <a:sysClr val="windowText" lastClr="000000"/>
            </a:solidFill>
            <a:latin typeface="ＭＳ Ｐゴシック"/>
            <a:ea typeface="ＭＳ Ｐゴシック"/>
          </a:endParaRPr>
        </a:p>
      </xdr:txBody>
    </xdr:sp>
    <xdr:clientData/>
  </xdr:twoCellAnchor>
  <xdr:twoCellAnchor>
    <xdr:from>
      <xdr:col>0</xdr:col>
      <xdr:colOff>0</xdr:colOff>
      <xdr:row>0</xdr:row>
      <xdr:rowOff>0</xdr:rowOff>
    </xdr:from>
    <xdr:to>
      <xdr:col>12</xdr:col>
      <xdr:colOff>0</xdr:colOff>
      <xdr:row>0</xdr:row>
      <xdr:rowOff>412750</xdr:rowOff>
    </xdr:to>
    <xdr:sp macro="" textlink="">
      <xdr:nvSpPr>
        <xdr:cNvPr id="12" name="Rectangle 22">
          <a:extLst>
            <a:ext uri="{FF2B5EF4-FFF2-40B4-BE49-F238E27FC236}">
              <a16:creationId xmlns:a16="http://schemas.microsoft.com/office/drawing/2014/main" id="{00000000-0008-0000-0F00-00000C000000}"/>
            </a:ext>
          </a:extLst>
        </xdr:cNvPr>
        <xdr:cNvSpPr>
          <a:spLocks noChangeArrowheads="1"/>
        </xdr:cNvSpPr>
      </xdr:nvSpPr>
      <xdr:spPr bwMode="auto">
        <a:xfrm>
          <a:off x="0" y="0"/>
          <a:ext cx="11563350" cy="412750"/>
        </a:xfrm>
        <a:prstGeom prst="rect">
          <a:avLst/>
        </a:prstGeom>
        <a:gradFill rotWithShape="1">
          <a:gsLst>
            <a:gs pos="0">
              <a:srgbClr val="0066CC"/>
            </a:gs>
            <a:gs pos="50000">
              <a:srgbClr val="FFFFFF"/>
            </a:gs>
            <a:gs pos="100000">
              <a:srgbClr val="0066CC"/>
            </a:gs>
          </a:gsLst>
          <a:lin ang="5400000" scaled="1"/>
        </a:gradFill>
        <a:ln>
          <a:noFill/>
        </a:ln>
      </xdr:spPr>
      <xdr:txBody>
        <a:bodyPr vertOverflow="clip" wrap="square" lIns="36576" tIns="22860" rIns="36576" bIns="22860" anchor="ctr" upright="1"/>
        <a:lstStyle/>
        <a:p>
          <a:pPr algn="ctr" rtl="0">
            <a:defRPr sz="1000"/>
          </a:pPr>
          <a:r>
            <a:rPr lang="ja-JP" altLang="en-US" sz="1800" b="1" i="0" u="none" strike="noStrike" baseline="0">
              <a:solidFill>
                <a:sysClr val="windowText" lastClr="000000"/>
              </a:solidFill>
              <a:latin typeface="ＭＳ Ｐゴシック"/>
              <a:ea typeface="ＭＳ Ｐゴシック"/>
            </a:rPr>
            <a:t>平成</a:t>
          </a:r>
          <a:r>
            <a:rPr lang="en-US" altLang="ja-JP" sz="1800" b="1" i="0" u="none" strike="noStrike" baseline="0">
              <a:solidFill>
                <a:sysClr val="windowText" lastClr="000000"/>
              </a:solidFill>
              <a:latin typeface="ＭＳ Ｐゴシック"/>
              <a:ea typeface="ＭＳ Ｐゴシック"/>
            </a:rPr>
            <a:t>27</a:t>
          </a:r>
          <a:r>
            <a:rPr lang="ja-JP" altLang="en-US" sz="1800" b="1" i="0" u="none" strike="noStrike" baseline="0">
              <a:solidFill>
                <a:sysClr val="windowText" lastClr="000000"/>
              </a:solidFill>
              <a:latin typeface="ＭＳ Ｐゴシック"/>
              <a:ea typeface="ＭＳ Ｐゴシック"/>
            </a:rPr>
            <a:t>年度  「全国学力・学習状況調査」　基礎データ（中学校・生徒質問紙</a:t>
          </a:r>
          <a:r>
            <a:rPr lang="en-US" altLang="ja-JP" sz="1800" b="1" i="0" u="none" strike="noStrike" baseline="0">
              <a:solidFill>
                <a:sysClr val="windowText" lastClr="000000"/>
              </a:solidFill>
              <a:latin typeface="ＭＳ Ｐゴシック"/>
              <a:ea typeface="ＭＳ Ｐゴシック"/>
            </a:rPr>
            <a:t>【</a:t>
          </a:r>
          <a:r>
            <a:rPr lang="ja-JP" altLang="en-US" sz="1800" b="1" i="0" u="none" strike="noStrike" baseline="0">
              <a:solidFill>
                <a:sysClr val="windowText" lastClr="000000"/>
              </a:solidFill>
              <a:latin typeface="ＭＳ Ｐゴシック"/>
              <a:ea typeface="ＭＳ Ｐゴシック"/>
            </a:rPr>
            <a:t>大阪市・全国</a:t>
          </a:r>
          <a:r>
            <a:rPr lang="en-US" altLang="ja-JP" sz="1800" b="1" i="0" u="none" strike="noStrike" baseline="0">
              <a:solidFill>
                <a:sysClr val="windowText" lastClr="000000"/>
              </a:solidFill>
              <a:latin typeface="ＭＳ Ｐゴシック"/>
              <a:ea typeface="ＭＳ Ｐゴシック"/>
            </a:rPr>
            <a:t>】</a:t>
          </a:r>
          <a:r>
            <a:rPr lang="ja-JP" altLang="en-US" sz="1800" b="1" i="0" u="none" strike="noStrike" baseline="0">
              <a:solidFill>
                <a:sysClr val="windowText" lastClr="000000"/>
              </a:solidFill>
              <a:latin typeface="ＭＳ Ｐゴシック"/>
              <a:ea typeface="ＭＳ Ｐゴシック"/>
            </a:rPr>
            <a:t>）</a:t>
          </a:r>
          <a:endParaRPr lang="en-US" altLang="ja-JP" sz="1800" b="1" i="0" u="none" strike="noStrike" baseline="0">
            <a:solidFill>
              <a:sysClr val="windowText" lastClr="000000"/>
            </a:solidFill>
            <a:latin typeface="ＭＳ Ｐゴシック"/>
            <a:ea typeface="ＭＳ Ｐゴシック"/>
          </a:endParaRPr>
        </a:p>
      </xdr:txBody>
    </xdr:sp>
    <xdr:clientData/>
  </xdr:twoCellAnchor>
  <xdr:twoCellAnchor>
    <xdr:from>
      <xdr:col>0</xdr:col>
      <xdr:colOff>0</xdr:colOff>
      <xdr:row>0</xdr:row>
      <xdr:rowOff>0</xdr:rowOff>
    </xdr:from>
    <xdr:to>
      <xdr:col>12</xdr:col>
      <xdr:colOff>47625</xdr:colOff>
      <xdr:row>0</xdr:row>
      <xdr:rowOff>412750</xdr:rowOff>
    </xdr:to>
    <xdr:sp macro="" textlink="">
      <xdr:nvSpPr>
        <xdr:cNvPr id="14" name="Rectangle 22">
          <a:extLst>
            <a:ext uri="{FF2B5EF4-FFF2-40B4-BE49-F238E27FC236}">
              <a16:creationId xmlns:a16="http://schemas.microsoft.com/office/drawing/2014/main" id="{00000000-0008-0000-0F00-00000E000000}"/>
            </a:ext>
          </a:extLst>
        </xdr:cNvPr>
        <xdr:cNvSpPr>
          <a:spLocks noChangeArrowheads="1"/>
        </xdr:cNvSpPr>
      </xdr:nvSpPr>
      <xdr:spPr bwMode="auto">
        <a:xfrm>
          <a:off x="0" y="0"/>
          <a:ext cx="11610975" cy="412750"/>
        </a:xfrm>
        <a:prstGeom prst="rect">
          <a:avLst/>
        </a:prstGeom>
        <a:gradFill rotWithShape="1">
          <a:gsLst>
            <a:gs pos="0">
              <a:srgbClr val="0066CC"/>
            </a:gs>
            <a:gs pos="50000">
              <a:srgbClr val="FFFFFF"/>
            </a:gs>
            <a:gs pos="100000">
              <a:srgbClr val="0066CC"/>
            </a:gs>
          </a:gsLst>
          <a:lin ang="5400000" scaled="1"/>
        </a:gradFill>
        <a:ln>
          <a:noFill/>
        </a:ln>
      </xdr:spPr>
      <xdr:txBody>
        <a:bodyPr vertOverflow="clip" wrap="square" lIns="36576" tIns="22860" rIns="36576" bIns="22860" anchor="ctr" upright="1"/>
        <a:lstStyle/>
        <a:p>
          <a:pPr algn="ctr" rtl="0">
            <a:defRPr sz="1000"/>
          </a:pPr>
          <a:r>
            <a:rPr lang="ja-JP" altLang="en-US" sz="1400" b="1" i="0" u="none" strike="noStrike" baseline="0">
              <a:solidFill>
                <a:sysClr val="windowText" lastClr="000000"/>
              </a:solidFill>
              <a:latin typeface="ＭＳ Ｐゴシック"/>
              <a:ea typeface="ＭＳ Ｐゴシック"/>
            </a:rPr>
            <a:t>令和６年度「全国学力・学習状況調査」　基礎データ（中学校・生徒質問</a:t>
          </a:r>
          <a:r>
            <a:rPr lang="en-US" altLang="ja-JP" sz="1400" b="1" i="0" u="none" strike="noStrike" baseline="0">
              <a:solidFill>
                <a:sysClr val="windowText" lastClr="000000"/>
              </a:solidFill>
              <a:latin typeface="ＭＳ Ｐゴシック"/>
              <a:ea typeface="ＭＳ Ｐゴシック"/>
              <a:cs typeface="+mn-cs"/>
            </a:rPr>
            <a:t>【</a:t>
          </a:r>
          <a:r>
            <a:rPr lang="ja-JP" altLang="ja-JP" sz="1400" b="1" i="0" u="none" strike="noStrike" baseline="0">
              <a:solidFill>
                <a:sysClr val="windowText" lastClr="000000"/>
              </a:solidFill>
              <a:latin typeface="ＭＳ Ｐゴシック"/>
              <a:ea typeface="ＭＳ Ｐゴシック"/>
              <a:cs typeface="+mn-cs"/>
            </a:rPr>
            <a:t>大阪市・全国</a:t>
          </a:r>
          <a:r>
            <a:rPr lang="en-US" altLang="ja-JP" sz="1400" b="1" i="0" u="none" strike="noStrike" baseline="0">
              <a:solidFill>
                <a:sysClr val="windowText" lastClr="000000"/>
              </a:solidFill>
              <a:latin typeface="ＭＳ Ｐゴシック"/>
              <a:ea typeface="ＭＳ Ｐゴシック"/>
              <a:cs typeface="+mn-cs"/>
            </a:rPr>
            <a:t>】</a:t>
          </a:r>
          <a:r>
            <a:rPr lang="ja-JP" altLang="en-US" sz="1400" b="1" i="0" u="none" strike="noStrike" baseline="0">
              <a:solidFill>
                <a:sysClr val="windowText" lastClr="000000"/>
              </a:solidFill>
              <a:latin typeface="ＭＳ Ｐゴシック"/>
              <a:ea typeface="ＭＳ Ｐゴシック"/>
            </a:rPr>
            <a:t>）</a:t>
          </a:r>
          <a:endParaRPr lang="en-US" altLang="ja-JP" sz="1400" b="1" i="0" u="none" strike="noStrike" baseline="0">
            <a:solidFill>
              <a:sysClr val="windowText" lastClr="000000"/>
            </a:solidFill>
            <a:latin typeface="ＭＳ Ｐゴシック"/>
            <a:ea typeface="ＭＳ Ｐゴシック"/>
          </a:endParaRPr>
        </a:p>
      </xdr:txBody>
    </xdr:sp>
    <xdr:clientData/>
  </xdr:twoCellAnchor>
  <xdr:twoCellAnchor>
    <xdr:from>
      <xdr:col>13</xdr:col>
      <xdr:colOff>48718</xdr:colOff>
      <xdr:row>0</xdr:row>
      <xdr:rowOff>18614</xdr:rowOff>
    </xdr:from>
    <xdr:to>
      <xdr:col>28</xdr:col>
      <xdr:colOff>503379</xdr:colOff>
      <xdr:row>0</xdr:row>
      <xdr:rowOff>466726</xdr:rowOff>
    </xdr:to>
    <xdr:sp macro="" textlink="">
      <xdr:nvSpPr>
        <xdr:cNvPr id="15" name="Rectangle 22">
          <a:extLst>
            <a:ext uri="{FF2B5EF4-FFF2-40B4-BE49-F238E27FC236}">
              <a16:creationId xmlns:a16="http://schemas.microsoft.com/office/drawing/2014/main" id="{00000000-0008-0000-0F00-00000F000000}"/>
            </a:ext>
          </a:extLst>
        </xdr:cNvPr>
        <xdr:cNvSpPr>
          <a:spLocks noChangeArrowheads="1"/>
        </xdr:cNvSpPr>
      </xdr:nvSpPr>
      <xdr:spPr bwMode="auto">
        <a:xfrm>
          <a:off x="12310787" y="18614"/>
          <a:ext cx="11906558" cy="448112"/>
        </a:xfrm>
        <a:prstGeom prst="rect">
          <a:avLst/>
        </a:prstGeom>
        <a:gradFill rotWithShape="1">
          <a:gsLst>
            <a:gs pos="0">
              <a:srgbClr val="0066CC"/>
            </a:gs>
            <a:gs pos="50000">
              <a:srgbClr val="FFFFFF"/>
            </a:gs>
            <a:gs pos="100000">
              <a:srgbClr val="0066CC"/>
            </a:gs>
          </a:gsLst>
          <a:lin ang="5400000" scaled="1"/>
        </a:gradFill>
        <a:ln>
          <a:noFill/>
        </a:ln>
      </xdr:spPr>
      <xdr:txBody>
        <a:bodyPr vertOverflow="clip" wrap="square" lIns="36576" tIns="22860" rIns="36576" bIns="22860" anchor="ctr" upright="1"/>
        <a:lstStyle/>
        <a:p>
          <a:pPr algn="ctr" rtl="0">
            <a:defRPr sz="1000"/>
          </a:pPr>
          <a:r>
            <a:rPr lang="ja-JP" altLang="en-US" sz="1400" b="1" i="0" u="none" strike="noStrike" baseline="0">
              <a:solidFill>
                <a:sysClr val="windowText" lastClr="000000"/>
              </a:solidFill>
              <a:latin typeface="ＭＳ Ｐゴシック"/>
              <a:ea typeface="ＭＳ Ｐゴシック"/>
              <a:cs typeface="+mn-cs"/>
            </a:rPr>
            <a:t>令和６</a:t>
          </a:r>
          <a:r>
            <a:rPr lang="ja-JP" altLang="ja-JP" sz="1400" b="1" i="0" u="none" strike="noStrike" baseline="0">
              <a:solidFill>
                <a:sysClr val="windowText" lastClr="000000"/>
              </a:solidFill>
              <a:latin typeface="ＭＳ Ｐゴシック"/>
              <a:ea typeface="ＭＳ Ｐゴシック"/>
              <a:cs typeface="+mn-cs"/>
            </a:rPr>
            <a:t>年度</a:t>
          </a:r>
          <a:r>
            <a:rPr lang="ja-JP" altLang="en-US" sz="1400" b="1" i="0" u="none" strike="noStrike" baseline="0">
              <a:solidFill>
                <a:sysClr val="windowText" lastClr="000000"/>
              </a:solidFill>
              <a:latin typeface="ＭＳ Ｐゴシック"/>
              <a:ea typeface="ＭＳ Ｐゴシック"/>
            </a:rPr>
            <a:t>「全国学力・学習状況調査」　基礎データ（中学校・学校質問</a:t>
          </a:r>
          <a:r>
            <a:rPr lang="en-US" altLang="ja-JP" sz="1400" b="1" i="0" u="none" strike="noStrike" baseline="0">
              <a:solidFill>
                <a:sysClr val="windowText" lastClr="000000"/>
              </a:solidFill>
              <a:latin typeface="ＭＳ Ｐゴシック"/>
              <a:ea typeface="ＭＳ Ｐゴシック"/>
              <a:cs typeface="+mn-cs"/>
            </a:rPr>
            <a:t>【</a:t>
          </a:r>
          <a:r>
            <a:rPr lang="ja-JP" altLang="ja-JP" sz="1400" b="1" i="0" u="none" strike="noStrike" baseline="0">
              <a:solidFill>
                <a:sysClr val="windowText" lastClr="000000"/>
              </a:solidFill>
              <a:latin typeface="ＭＳ Ｐゴシック"/>
              <a:ea typeface="ＭＳ Ｐゴシック"/>
              <a:cs typeface="+mn-cs"/>
            </a:rPr>
            <a:t>大阪市</a:t>
          </a:r>
          <a:r>
            <a:rPr lang="en-US" altLang="ja-JP" sz="1400" b="1" i="0" u="none" strike="noStrike" baseline="0">
              <a:solidFill>
                <a:sysClr val="windowText" lastClr="000000"/>
              </a:solidFill>
              <a:latin typeface="ＭＳ Ｐゴシック"/>
              <a:ea typeface="ＭＳ Ｐゴシック"/>
              <a:cs typeface="+mn-cs"/>
            </a:rPr>
            <a:t>】</a:t>
          </a:r>
          <a:r>
            <a:rPr lang="ja-JP" altLang="en-US" sz="1400" b="1" i="0" u="none" strike="noStrike" baseline="0">
              <a:solidFill>
                <a:sysClr val="windowText" lastClr="000000"/>
              </a:solidFill>
              <a:latin typeface="ＭＳ Ｐゴシック"/>
              <a:ea typeface="ＭＳ Ｐゴシック"/>
            </a:rPr>
            <a:t>）</a:t>
          </a:r>
          <a:endParaRPr lang="en-US" altLang="ja-JP" sz="1400" b="1" i="0" u="none" strike="noStrike" baseline="0">
            <a:solidFill>
              <a:sysClr val="windowText" lastClr="000000"/>
            </a:solidFill>
            <a:latin typeface="ＭＳ Ｐゴシック"/>
            <a:ea typeface="ＭＳ Ｐゴシック"/>
          </a:endParaRPr>
        </a:p>
      </xdr:txBody>
    </xdr:sp>
    <xdr:clientData/>
  </xdr:twoCellAnchor>
  <xdr:twoCellAnchor>
    <xdr:from>
      <xdr:col>29</xdr:col>
      <xdr:colOff>114300</xdr:colOff>
      <xdr:row>0</xdr:row>
      <xdr:rowOff>10466</xdr:rowOff>
    </xdr:from>
    <xdr:to>
      <xdr:col>45</xdr:col>
      <xdr:colOff>1</xdr:colOff>
      <xdr:row>1</xdr:row>
      <xdr:rowOff>-1</xdr:rowOff>
    </xdr:to>
    <xdr:sp macro="" textlink="">
      <xdr:nvSpPr>
        <xdr:cNvPr id="11" name="Rectangle 22">
          <a:extLst>
            <a:ext uri="{FF2B5EF4-FFF2-40B4-BE49-F238E27FC236}">
              <a16:creationId xmlns:a16="http://schemas.microsoft.com/office/drawing/2014/main" id="{00000000-0008-0000-0F00-00000B000000}"/>
            </a:ext>
          </a:extLst>
        </xdr:cNvPr>
        <xdr:cNvSpPr>
          <a:spLocks noChangeArrowheads="1"/>
        </xdr:cNvSpPr>
      </xdr:nvSpPr>
      <xdr:spPr bwMode="auto">
        <a:xfrm>
          <a:off x="24574500" y="10466"/>
          <a:ext cx="11963401" cy="484833"/>
        </a:xfrm>
        <a:prstGeom prst="rect">
          <a:avLst/>
        </a:prstGeom>
        <a:gradFill rotWithShape="1">
          <a:gsLst>
            <a:gs pos="0">
              <a:srgbClr val="0066CC"/>
            </a:gs>
            <a:gs pos="50000">
              <a:srgbClr val="FFFFFF"/>
            </a:gs>
            <a:gs pos="100000">
              <a:srgbClr val="0066CC"/>
            </a:gs>
          </a:gsLst>
          <a:lin ang="5400000" scaled="1"/>
        </a:gradFill>
        <a:ln>
          <a:noFill/>
        </a:ln>
      </xdr:spPr>
      <xdr:txBody>
        <a:bodyPr vertOverflow="clip" wrap="square" lIns="36576" tIns="22860" rIns="36576" bIns="22860" anchor="ctr" upright="1"/>
        <a:lstStyle/>
        <a:p>
          <a:pPr algn="ctr" rtl="0">
            <a:defRPr sz="1000"/>
          </a:pPr>
          <a:r>
            <a:rPr lang="ja-JP" altLang="en-US" sz="1400" b="1" i="0" u="none" strike="noStrike" baseline="0">
              <a:solidFill>
                <a:sysClr val="windowText" lastClr="000000"/>
              </a:solidFill>
              <a:latin typeface="ＭＳ Ｐゴシック"/>
              <a:ea typeface="ＭＳ Ｐゴシック"/>
              <a:cs typeface="+mn-cs"/>
            </a:rPr>
            <a:t>令和６</a:t>
          </a:r>
          <a:r>
            <a:rPr lang="ja-JP" altLang="ja-JP" sz="1400" b="1" i="0" u="none" strike="noStrike" baseline="0">
              <a:solidFill>
                <a:sysClr val="windowText" lastClr="000000"/>
              </a:solidFill>
              <a:latin typeface="ＭＳ Ｐゴシック"/>
              <a:ea typeface="ＭＳ Ｐゴシック"/>
              <a:cs typeface="+mn-cs"/>
            </a:rPr>
            <a:t>年度</a:t>
          </a:r>
          <a:r>
            <a:rPr lang="ja-JP" altLang="en-US" sz="1400" b="1" i="0" u="none" strike="noStrike" baseline="0">
              <a:solidFill>
                <a:sysClr val="windowText" lastClr="000000"/>
              </a:solidFill>
              <a:latin typeface="ＭＳ Ｐゴシック"/>
              <a:ea typeface="ＭＳ Ｐゴシック"/>
            </a:rPr>
            <a:t>「全国学力・学習状況調査」　基礎データ（中学校・学校質問</a:t>
          </a:r>
          <a:r>
            <a:rPr lang="en-US" altLang="ja-JP" sz="1400" b="1" i="0" u="none" strike="noStrike" baseline="0">
              <a:solidFill>
                <a:sysClr val="windowText" lastClr="000000"/>
              </a:solidFill>
              <a:latin typeface="ＭＳ Ｐゴシック"/>
              <a:ea typeface="ＭＳ Ｐゴシック"/>
              <a:cs typeface="+mn-cs"/>
            </a:rPr>
            <a:t>【</a:t>
          </a:r>
          <a:r>
            <a:rPr lang="ja-JP" altLang="ja-JP" sz="1400" b="1" i="0" u="none" strike="noStrike" baseline="0">
              <a:solidFill>
                <a:sysClr val="windowText" lastClr="000000"/>
              </a:solidFill>
              <a:latin typeface="ＭＳ Ｐゴシック"/>
              <a:ea typeface="ＭＳ Ｐゴシック"/>
              <a:cs typeface="+mn-cs"/>
            </a:rPr>
            <a:t>全国</a:t>
          </a:r>
          <a:r>
            <a:rPr lang="en-US" altLang="ja-JP" sz="1400" b="1" i="0" u="none" strike="noStrike" baseline="0">
              <a:solidFill>
                <a:sysClr val="windowText" lastClr="000000"/>
              </a:solidFill>
              <a:latin typeface="ＭＳ Ｐゴシック"/>
              <a:ea typeface="ＭＳ Ｐゴシック"/>
              <a:cs typeface="+mn-cs"/>
            </a:rPr>
            <a:t>】</a:t>
          </a:r>
          <a:r>
            <a:rPr lang="ja-JP" altLang="en-US" sz="1400" b="1" i="0" u="none" strike="noStrike" baseline="0">
              <a:solidFill>
                <a:sysClr val="windowText" lastClr="000000"/>
              </a:solidFill>
              <a:latin typeface="ＭＳ Ｐゴシック"/>
              <a:ea typeface="ＭＳ Ｐゴシック"/>
            </a:rPr>
            <a:t>）</a:t>
          </a:r>
          <a:endParaRPr lang="en-US" altLang="ja-JP" sz="1400" b="1" i="0" u="none" strike="noStrike" baseline="0">
            <a:solidFill>
              <a:sysClr val="windowText" lastClr="000000"/>
            </a:solidFill>
            <a:latin typeface="ＭＳ Ｐゴシック"/>
            <a:ea typeface="ＭＳ Ｐゴシック"/>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0</xdr:row>
      <xdr:rowOff>0</xdr:rowOff>
    </xdr:from>
    <xdr:to>
      <xdr:col>15</xdr:col>
      <xdr:colOff>0</xdr:colOff>
      <xdr:row>1</xdr:row>
      <xdr:rowOff>4233</xdr:rowOff>
    </xdr:to>
    <xdr:sp macro="" textlink="">
      <xdr:nvSpPr>
        <xdr:cNvPr id="2" name="Rectangle 22">
          <a:extLst>
            <a:ext uri="{FF2B5EF4-FFF2-40B4-BE49-F238E27FC236}">
              <a16:creationId xmlns:a16="http://schemas.microsoft.com/office/drawing/2014/main" id="{00000000-0008-0000-1000-000002000000}"/>
            </a:ext>
          </a:extLst>
        </xdr:cNvPr>
        <xdr:cNvSpPr>
          <a:spLocks noChangeArrowheads="1"/>
        </xdr:cNvSpPr>
      </xdr:nvSpPr>
      <xdr:spPr bwMode="auto">
        <a:xfrm>
          <a:off x="0" y="0"/>
          <a:ext cx="8839200" cy="385233"/>
        </a:xfrm>
        <a:prstGeom prst="rect">
          <a:avLst/>
        </a:prstGeom>
        <a:gradFill rotWithShape="1">
          <a:gsLst>
            <a:gs pos="0">
              <a:srgbClr val="0066CC"/>
            </a:gs>
            <a:gs pos="50000">
              <a:srgbClr val="FFFFFF"/>
            </a:gs>
            <a:gs pos="100000">
              <a:srgbClr val="0066CC"/>
            </a:gs>
          </a:gsLst>
          <a:lin ang="5400000" scaled="1"/>
        </a:gradFill>
        <a:ln>
          <a:noFill/>
        </a:ln>
      </xdr:spPr>
      <xdr:txBody>
        <a:bodyPr vertOverflow="clip" wrap="square" lIns="36576" tIns="22860" rIns="36576" bIns="22860" anchor="ctr" upright="1"/>
        <a:lstStyle/>
        <a:p>
          <a:pPr algn="ctr" rtl="0">
            <a:defRPr sz="1000"/>
          </a:pPr>
          <a:r>
            <a:rPr lang="ja-JP" altLang="en-US" sz="1400" b="1" i="0" u="none" strike="noStrike" baseline="0">
              <a:solidFill>
                <a:sysClr val="windowText" lastClr="000000"/>
              </a:solidFill>
              <a:latin typeface="ＭＳ Ｐゴシック"/>
              <a:ea typeface="ＭＳ Ｐゴシック"/>
            </a:rPr>
            <a:t>令和６年度「全国学力・学習状況調査」　基礎データ（中学校・教科</a:t>
          </a:r>
          <a:r>
            <a:rPr lang="en-US" altLang="ja-JP" sz="1400" b="1" i="0" u="none" strike="noStrike" baseline="0">
              <a:solidFill>
                <a:sysClr val="windowText" lastClr="000000"/>
              </a:solidFill>
              <a:latin typeface="ＭＳ Ｐゴシック"/>
              <a:ea typeface="ＭＳ Ｐゴシック"/>
              <a:cs typeface="+mn-cs"/>
            </a:rPr>
            <a:t>【</a:t>
          </a:r>
          <a:r>
            <a:rPr lang="ja-JP" altLang="ja-JP" sz="1400" b="1" i="0" u="none" strike="noStrike" baseline="0">
              <a:solidFill>
                <a:sysClr val="windowText" lastClr="000000"/>
              </a:solidFill>
              <a:latin typeface="ＭＳ Ｐゴシック"/>
              <a:ea typeface="ＭＳ Ｐゴシック"/>
              <a:cs typeface="+mn-cs"/>
            </a:rPr>
            <a:t>大阪市・全国</a:t>
          </a:r>
          <a:r>
            <a:rPr lang="en-US" altLang="ja-JP" sz="1400" b="1" i="0" u="none" strike="noStrike" baseline="0">
              <a:solidFill>
                <a:sysClr val="windowText" lastClr="000000"/>
              </a:solidFill>
              <a:latin typeface="ＭＳ Ｐゴシック"/>
              <a:ea typeface="ＭＳ Ｐゴシック"/>
              <a:cs typeface="+mn-cs"/>
            </a:rPr>
            <a:t>】</a:t>
          </a:r>
          <a:r>
            <a:rPr lang="ja-JP" altLang="ja-JP" sz="1400" b="1" i="0" u="none" strike="noStrike" baseline="0">
              <a:solidFill>
                <a:sysClr val="windowText" lastClr="000000"/>
              </a:solidFill>
              <a:latin typeface="ＭＳ Ｐゴシック"/>
              <a:ea typeface="ＭＳ Ｐゴシック"/>
              <a:cs typeface="+mn-cs"/>
            </a:rPr>
            <a:t>）</a:t>
          </a:r>
          <a:endParaRPr lang="en-US" altLang="ja-JP" sz="1400" b="1" i="0" u="none" strike="noStrike" baseline="0">
            <a:solidFill>
              <a:sysClr val="windowText" lastClr="000000"/>
            </a:solidFill>
            <a:latin typeface="ＭＳ Ｐゴシック"/>
            <a:ea typeface="ＭＳ Ｐゴシック"/>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317502</xdr:colOff>
      <xdr:row>60</xdr:row>
      <xdr:rowOff>19844</xdr:rowOff>
    </xdr:from>
    <xdr:to>
      <xdr:col>15</xdr:col>
      <xdr:colOff>29766</xdr:colOff>
      <xdr:row>65</xdr:row>
      <xdr:rowOff>117363</xdr:rowOff>
    </xdr:to>
    <xdr:pic>
      <xdr:nvPicPr>
        <xdr:cNvPr id="17" name="図 16">
          <a:extLst>
            <a:ext uri="{FF2B5EF4-FFF2-40B4-BE49-F238E27FC236}">
              <a16:creationId xmlns:a16="http://schemas.microsoft.com/office/drawing/2014/main" id="{DE86B674-3EE9-4B9F-DFD8-2ABC75C69F58}"/>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r="429"/>
        <a:stretch/>
      </xdr:blipFill>
      <xdr:spPr>
        <a:xfrm>
          <a:off x="595315" y="12908360"/>
          <a:ext cx="7739060" cy="1456816"/>
        </a:xfrm>
        <a:prstGeom prst="rect">
          <a:avLst/>
        </a:prstGeom>
      </xdr:spPr>
    </xdr:pic>
    <xdr:clientData/>
  </xdr:twoCellAnchor>
  <xdr:twoCellAnchor editAs="oneCell">
    <xdr:from>
      <xdr:col>0</xdr:col>
      <xdr:colOff>148828</xdr:colOff>
      <xdr:row>21</xdr:row>
      <xdr:rowOff>79376</xdr:rowOff>
    </xdr:from>
    <xdr:to>
      <xdr:col>14</xdr:col>
      <xdr:colOff>694530</xdr:colOff>
      <xdr:row>26</xdr:row>
      <xdr:rowOff>39687</xdr:rowOff>
    </xdr:to>
    <xdr:pic>
      <xdr:nvPicPr>
        <xdr:cNvPr id="14" name="図 13">
          <a:extLst>
            <a:ext uri="{FF2B5EF4-FFF2-40B4-BE49-F238E27FC236}">
              <a16:creationId xmlns:a16="http://schemas.microsoft.com/office/drawing/2014/main" id="{D8FDBA30-5432-E29C-D144-344083E9F6FA}"/>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148828" y="4464845"/>
          <a:ext cx="7967265" cy="1002108"/>
        </a:xfrm>
        <a:prstGeom prst="rect">
          <a:avLst/>
        </a:prstGeom>
      </xdr:spPr>
    </xdr:pic>
    <xdr:clientData/>
  </xdr:twoCellAnchor>
  <xdr:twoCellAnchor editAs="oneCell">
    <xdr:from>
      <xdr:col>0</xdr:col>
      <xdr:colOff>248047</xdr:colOff>
      <xdr:row>14</xdr:row>
      <xdr:rowOff>79375</xdr:rowOff>
    </xdr:from>
    <xdr:to>
      <xdr:col>14</xdr:col>
      <xdr:colOff>49609</xdr:colOff>
      <xdr:row>20</xdr:row>
      <xdr:rowOff>177647</xdr:rowOff>
    </xdr:to>
    <xdr:pic>
      <xdr:nvPicPr>
        <xdr:cNvPr id="10" name="図 9">
          <a:extLst>
            <a:ext uri="{FF2B5EF4-FFF2-40B4-BE49-F238E27FC236}">
              <a16:creationId xmlns:a16="http://schemas.microsoft.com/office/drawing/2014/main" id="{C532582C-D36A-B4D3-11C0-26176CEF759E}"/>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248047" y="3006328"/>
          <a:ext cx="7223125" cy="1348428"/>
        </a:xfrm>
        <a:prstGeom prst="rect">
          <a:avLst/>
        </a:prstGeom>
      </xdr:spPr>
    </xdr:pic>
    <xdr:clientData/>
  </xdr:twoCellAnchor>
  <xdr:twoCellAnchor>
    <xdr:from>
      <xdr:col>3</xdr:col>
      <xdr:colOff>437421</xdr:colOff>
      <xdr:row>72</xdr:row>
      <xdr:rowOff>104775</xdr:rowOff>
    </xdr:from>
    <xdr:to>
      <xdr:col>13</xdr:col>
      <xdr:colOff>219075</xdr:colOff>
      <xdr:row>87</xdr:row>
      <xdr:rowOff>157738</xdr:rowOff>
    </xdr:to>
    <xdr:grpSp>
      <xdr:nvGrpSpPr>
        <xdr:cNvPr id="52" name="グループ化 51">
          <a:extLst>
            <a:ext uri="{FF2B5EF4-FFF2-40B4-BE49-F238E27FC236}">
              <a16:creationId xmlns:a16="http://schemas.microsoft.com/office/drawing/2014/main" id="{00000000-0008-0000-0100-000034000000}"/>
            </a:ext>
          </a:extLst>
        </xdr:cNvPr>
        <xdr:cNvGrpSpPr/>
      </xdr:nvGrpSpPr>
      <xdr:grpSpPr>
        <a:xfrm>
          <a:off x="1297317" y="15946702"/>
          <a:ext cx="5086550" cy="2579734"/>
          <a:chOff x="1113696" y="16906875"/>
          <a:chExt cx="5420454" cy="2662813"/>
        </a:xfrm>
      </xdr:grpSpPr>
      <xdr:pic>
        <xdr:nvPicPr>
          <xdr:cNvPr id="42" name="Picture 1">
            <a:extLst>
              <a:ext uri="{FF2B5EF4-FFF2-40B4-BE49-F238E27FC236}">
                <a16:creationId xmlns:a16="http://schemas.microsoft.com/office/drawing/2014/main" id="{00000000-0008-0000-0100-00002A000000}"/>
              </a:ext>
            </a:extLst>
          </xdr:cNvPr>
          <xdr:cNvPicPr>
            <a:picLocks noChangeAspect="1" noChangeArrowheads="1"/>
          </xdr:cNvPicPr>
        </xdr:nvPicPr>
        <xdr:blipFill>
          <a:blip xmlns:r="http://schemas.openxmlformats.org/officeDocument/2006/relationships" r:embed="rId7" cstate="print"/>
          <a:srcRect l="34757" t="57276" r="33146" b="7649"/>
          <a:stretch>
            <a:fillRect/>
          </a:stretch>
        </xdr:blipFill>
        <xdr:spPr bwMode="auto">
          <a:xfrm>
            <a:off x="2262011" y="16906875"/>
            <a:ext cx="4272139" cy="2662813"/>
          </a:xfrm>
          <a:prstGeom prst="rect">
            <a:avLst/>
          </a:prstGeom>
          <a:noFill/>
          <a:ln w="28575">
            <a:solidFill>
              <a:schemeClr val="tx1"/>
            </a:solidFill>
            <a:miter lim="800000"/>
            <a:headEnd/>
            <a:tailEnd type="none" w="med" len="med"/>
          </a:ln>
          <a:effectLst/>
        </xdr:spPr>
      </xdr:pic>
      <xdr:grpSp>
        <xdr:nvGrpSpPr>
          <xdr:cNvPr id="43" name="グループ化 42">
            <a:extLst>
              <a:ext uri="{FF2B5EF4-FFF2-40B4-BE49-F238E27FC236}">
                <a16:creationId xmlns:a16="http://schemas.microsoft.com/office/drawing/2014/main" id="{00000000-0008-0000-0100-00002B000000}"/>
              </a:ext>
            </a:extLst>
          </xdr:cNvPr>
          <xdr:cNvGrpSpPr>
            <a:grpSpLocks noChangeAspect="1"/>
          </xdr:cNvGrpSpPr>
        </xdr:nvGrpSpPr>
        <xdr:grpSpPr>
          <a:xfrm>
            <a:off x="1113696" y="17109807"/>
            <a:ext cx="5018046" cy="2444805"/>
            <a:chOff x="3499928" y="9153526"/>
            <a:chExt cx="3113967" cy="1466850"/>
          </a:xfrm>
        </xdr:grpSpPr>
        <xdr:pic>
          <xdr:nvPicPr>
            <xdr:cNvPr id="44" name="Picture 1">
              <a:extLst>
                <a:ext uri="{FF2B5EF4-FFF2-40B4-BE49-F238E27FC236}">
                  <a16:creationId xmlns:a16="http://schemas.microsoft.com/office/drawing/2014/main" id="{00000000-0008-0000-0100-00002C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3499928" y="9153526"/>
              <a:ext cx="1986472" cy="1466850"/>
            </a:xfrm>
            <a:prstGeom prst="rect">
              <a:avLst/>
            </a:prstGeom>
            <a:noFill/>
            <a:ln w="28575">
              <a:solidFill>
                <a:schemeClr val="tx1"/>
              </a:solidFill>
              <a:miter lim="800000"/>
              <a:headEnd/>
              <a:tailEnd type="none" w="med" len="med"/>
            </a:ln>
            <a:effectLst/>
          </xdr:spPr>
        </xdr:pic>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6187347" y="9442587"/>
              <a:ext cx="426548" cy="243864"/>
            </a:xfrm>
            <a:prstGeom prst="rect">
              <a:avLst/>
            </a:prstGeom>
            <a:noFill/>
            <a:ln w="285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en-US" altLang="ja-JP" sz="1400" b="1" i="0" baseline="0">
                  <a:latin typeface="ＭＳ 明朝" pitchFamily="17" charset="-128"/>
                  <a:ea typeface="ＭＳ 明朝" pitchFamily="17" charset="-128"/>
                </a:rPr>
                <a:t>(5)</a:t>
              </a:r>
              <a:endParaRPr kumimoji="1" lang="ja-JP" altLang="en-US" sz="1400" b="1" i="0" baseline="0">
                <a:latin typeface="ＭＳ 明朝" pitchFamily="17" charset="-128"/>
                <a:ea typeface="ＭＳ 明朝" pitchFamily="17" charset="-128"/>
              </a:endParaRPr>
            </a:p>
          </xdr:txBody>
        </xdr:sp>
        <xdr:pic>
          <xdr:nvPicPr>
            <xdr:cNvPr id="46" name="Picture 1">
              <a:extLst>
                <a:ext uri="{FF2B5EF4-FFF2-40B4-BE49-F238E27FC236}">
                  <a16:creationId xmlns:a16="http://schemas.microsoft.com/office/drawing/2014/main" id="{00000000-0008-0000-0100-00002E000000}"/>
                </a:ext>
              </a:extLst>
            </xdr:cNvPr>
            <xdr:cNvPicPr>
              <a:picLocks noChangeAspect="1" noChangeArrowheads="1"/>
            </xdr:cNvPicPr>
          </xdr:nvPicPr>
          <xdr:blipFill>
            <a:blip xmlns:r="http://schemas.openxmlformats.org/officeDocument/2006/relationships" r:embed="rId8" cstate="print"/>
            <a:srcRect t="74675" r="61607" b="14054"/>
            <a:stretch>
              <a:fillRect/>
            </a:stretch>
          </xdr:blipFill>
          <xdr:spPr bwMode="auto">
            <a:xfrm>
              <a:off x="3709478" y="9963150"/>
              <a:ext cx="1186372" cy="257175"/>
            </a:xfrm>
            <a:prstGeom prst="rect">
              <a:avLst/>
            </a:prstGeom>
            <a:noFill/>
            <a:ln w="28575">
              <a:solidFill>
                <a:schemeClr val="tx1"/>
              </a:solidFill>
              <a:miter lim="800000"/>
              <a:headEnd/>
              <a:tailEnd type="none" w="med" len="med"/>
            </a:ln>
            <a:effectLst/>
          </xdr:spPr>
        </xdr:pic>
        <xdr:cxnSp macro="">
          <xdr:nvCxnSpPr>
            <xdr:cNvPr id="47" name="直線コネクタ 46">
              <a:extLst>
                <a:ext uri="{FF2B5EF4-FFF2-40B4-BE49-F238E27FC236}">
                  <a16:creationId xmlns:a16="http://schemas.microsoft.com/office/drawing/2014/main" id="{00000000-0008-0000-0100-00002F000000}"/>
                </a:ext>
              </a:extLst>
            </xdr:cNvPr>
            <xdr:cNvCxnSpPr/>
          </xdr:nvCxnSpPr>
          <xdr:spPr>
            <a:xfrm flipH="1">
              <a:off x="3533775" y="10220325"/>
              <a:ext cx="161925" cy="57150"/>
            </a:xfrm>
            <a:prstGeom prst="line">
              <a:avLst/>
            </a:prstGeom>
            <a:ln w="28575"/>
          </xdr:spPr>
          <xdr:style>
            <a:lnRef idx="1">
              <a:schemeClr val="dk1"/>
            </a:lnRef>
            <a:fillRef idx="0">
              <a:schemeClr val="dk1"/>
            </a:fillRef>
            <a:effectRef idx="0">
              <a:schemeClr val="dk1"/>
            </a:effectRef>
            <a:fontRef idx="minor">
              <a:schemeClr val="tx1"/>
            </a:fontRef>
          </xdr:style>
        </xdr:cxnSp>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flipH="1">
              <a:off x="4191000" y="10229850"/>
              <a:ext cx="742951" cy="114300"/>
            </a:xfrm>
            <a:prstGeom prst="line">
              <a:avLst/>
            </a:prstGeom>
            <a:ln w="28575"/>
          </xdr:spPr>
          <xdr:style>
            <a:lnRef idx="1">
              <a:schemeClr val="dk1"/>
            </a:lnRef>
            <a:fillRef idx="0">
              <a:schemeClr val="dk1"/>
            </a:fillRef>
            <a:effectRef idx="0">
              <a:schemeClr val="dk1"/>
            </a:effectRef>
            <a:fontRef idx="minor">
              <a:schemeClr val="tx1"/>
            </a:fontRef>
          </xdr:style>
        </xdr:cxnSp>
        <xdr:sp macro="" textlink="">
          <xdr:nvSpPr>
            <xdr:cNvPr id="49" name="角丸四角形吹き出し 48">
              <a:extLst>
                <a:ext uri="{FF2B5EF4-FFF2-40B4-BE49-F238E27FC236}">
                  <a16:creationId xmlns:a16="http://schemas.microsoft.com/office/drawing/2014/main" id="{00000000-0008-0000-0100-000031000000}"/>
                </a:ext>
              </a:extLst>
            </xdr:cNvPr>
            <xdr:cNvSpPr/>
          </xdr:nvSpPr>
          <xdr:spPr>
            <a:xfrm>
              <a:off x="3571873" y="9536182"/>
              <a:ext cx="1754933" cy="379344"/>
            </a:xfrm>
            <a:prstGeom prst="wedgeRoundRectCallout">
              <a:avLst>
                <a:gd name="adj1" fmla="val -28243"/>
                <a:gd name="adj2" fmla="val 73046"/>
                <a:gd name="adj3" fmla="val 16667"/>
              </a:avLst>
            </a:prstGeom>
            <a:ln w="28575"/>
          </xdr:spPr>
          <xdr:style>
            <a:lnRef idx="2">
              <a:schemeClr val="dk1"/>
            </a:lnRef>
            <a:fillRef idx="1">
              <a:schemeClr val="lt1"/>
            </a:fillRef>
            <a:effectRef idx="0">
              <a:schemeClr val="dk1"/>
            </a:effectRef>
            <a:fontRef idx="minor">
              <a:schemeClr val="dk1"/>
            </a:fontRef>
          </xdr:style>
          <xdr:txBody>
            <a:bodyPr vertOverflow="clip" rtlCol="0" anchor="ctr"/>
            <a:lstStyle/>
            <a:p>
              <a:pPr algn="l"/>
              <a:r>
                <a:rPr kumimoji="1" lang="ja-JP" altLang="en-US" sz="1400" b="1"/>
                <a:t>必ずチェックを入れてください。</a:t>
              </a:r>
            </a:p>
          </xdr:txBody>
        </xdr:sp>
      </xdr:grpSp>
      <xdr:sp macro="" textlink="">
        <xdr:nvSpPr>
          <xdr:cNvPr id="51" name="Oval 28">
            <a:extLst>
              <a:ext uri="{FF2B5EF4-FFF2-40B4-BE49-F238E27FC236}">
                <a16:creationId xmlns:a16="http://schemas.microsoft.com/office/drawing/2014/main" id="{00000000-0008-0000-0100-000033000000}"/>
              </a:ext>
            </a:extLst>
          </xdr:cNvPr>
          <xdr:cNvSpPr>
            <a:spLocks noChangeArrowheads="1"/>
          </xdr:cNvSpPr>
        </xdr:nvSpPr>
        <xdr:spPr bwMode="auto">
          <a:xfrm>
            <a:off x="4657725" y="17873201"/>
            <a:ext cx="1133475" cy="251245"/>
          </a:xfrm>
          <a:prstGeom prst="ellipse">
            <a:avLst/>
          </a:prstGeom>
          <a:noFill/>
          <a:ln w="38100">
            <a:solidFill>
              <a:srgbClr val="FF0000"/>
            </a:solidFill>
            <a:round/>
            <a:headEnd/>
            <a:tailEnd/>
          </a:ln>
        </xdr:spPr>
      </xdr:sp>
    </xdr:grpSp>
    <xdr:clientData/>
  </xdr:twoCellAnchor>
  <xdr:twoCellAnchor>
    <xdr:from>
      <xdr:col>0</xdr:col>
      <xdr:colOff>237290</xdr:colOff>
      <xdr:row>16</xdr:row>
      <xdr:rowOff>104571</xdr:rowOff>
    </xdr:from>
    <xdr:to>
      <xdr:col>2</xdr:col>
      <xdr:colOff>64720</xdr:colOff>
      <xdr:row>18</xdr:row>
      <xdr:rowOff>140430</xdr:rowOff>
    </xdr:to>
    <xdr:sp macro="" textlink="">
      <xdr:nvSpPr>
        <xdr:cNvPr id="26" name="Oval 28">
          <a:extLst>
            <a:ext uri="{FF2B5EF4-FFF2-40B4-BE49-F238E27FC236}">
              <a16:creationId xmlns:a16="http://schemas.microsoft.com/office/drawing/2014/main" id="{00000000-0008-0000-0100-00001A000000}"/>
            </a:ext>
          </a:extLst>
        </xdr:cNvPr>
        <xdr:cNvSpPr>
          <a:spLocks noChangeArrowheads="1"/>
        </xdr:cNvSpPr>
      </xdr:nvSpPr>
      <xdr:spPr bwMode="auto">
        <a:xfrm flipH="1">
          <a:off x="237290" y="3466896"/>
          <a:ext cx="437030" cy="454959"/>
        </a:xfrm>
        <a:prstGeom prst="ellipse">
          <a:avLst/>
        </a:prstGeom>
        <a:noFill/>
        <a:ln w="57150">
          <a:solidFill>
            <a:srgbClr val="CC00CC"/>
          </a:solidFill>
          <a:prstDash val="sysDot"/>
          <a:round/>
          <a:headEnd/>
          <a:tailEnd/>
        </a:ln>
      </xdr:spPr>
    </xdr:sp>
    <xdr:clientData/>
  </xdr:twoCellAnchor>
  <xdr:twoCellAnchor>
    <xdr:from>
      <xdr:col>0</xdr:col>
      <xdr:colOff>235703</xdr:colOff>
      <xdr:row>21</xdr:row>
      <xdr:rowOff>141877</xdr:rowOff>
    </xdr:from>
    <xdr:to>
      <xdr:col>2</xdr:col>
      <xdr:colOff>56515</xdr:colOff>
      <xdr:row>23</xdr:row>
      <xdr:rowOff>177736</xdr:rowOff>
    </xdr:to>
    <xdr:sp macro="" textlink="">
      <xdr:nvSpPr>
        <xdr:cNvPr id="23" name="Oval 28">
          <a:extLst>
            <a:ext uri="{FF2B5EF4-FFF2-40B4-BE49-F238E27FC236}">
              <a16:creationId xmlns:a16="http://schemas.microsoft.com/office/drawing/2014/main" id="{00000000-0008-0000-0100-000017000000}"/>
            </a:ext>
          </a:extLst>
        </xdr:cNvPr>
        <xdr:cNvSpPr>
          <a:spLocks noChangeArrowheads="1"/>
        </xdr:cNvSpPr>
      </xdr:nvSpPr>
      <xdr:spPr bwMode="auto">
        <a:xfrm flipH="1">
          <a:off x="235703" y="4527346"/>
          <a:ext cx="435968" cy="452578"/>
        </a:xfrm>
        <a:prstGeom prst="ellipse">
          <a:avLst/>
        </a:prstGeom>
        <a:noFill/>
        <a:ln w="57150">
          <a:solidFill>
            <a:srgbClr val="CC00CC"/>
          </a:solidFill>
          <a:prstDash val="sysDot"/>
          <a:round/>
          <a:headEnd/>
          <a:tailEnd/>
        </a:ln>
      </xdr:spPr>
    </xdr:sp>
    <xdr:clientData/>
  </xdr:twoCellAnchor>
  <xdr:twoCellAnchor>
    <xdr:from>
      <xdr:col>1</xdr:col>
      <xdr:colOff>323851</xdr:colOff>
      <xdr:row>18</xdr:row>
      <xdr:rowOff>85726</xdr:rowOff>
    </xdr:from>
    <xdr:to>
      <xdr:col>1</xdr:col>
      <xdr:colOff>330012</xdr:colOff>
      <xdr:row>21</xdr:row>
      <xdr:rowOff>208156</xdr:rowOff>
    </xdr:to>
    <xdr:cxnSp macro="">
      <xdr:nvCxnSpPr>
        <xdr:cNvPr id="30" name="直線矢印コネクタ 29">
          <a:extLst>
            <a:ext uri="{FF2B5EF4-FFF2-40B4-BE49-F238E27FC236}">
              <a16:creationId xmlns:a16="http://schemas.microsoft.com/office/drawing/2014/main" id="{00000000-0008-0000-0100-00001E000000}"/>
            </a:ext>
          </a:extLst>
        </xdr:cNvPr>
        <xdr:cNvCxnSpPr>
          <a:stCxn id="23" idx="1"/>
        </xdr:cNvCxnSpPr>
      </xdr:nvCxnSpPr>
      <xdr:spPr>
        <a:xfrm flipH="1" flipV="1">
          <a:off x="601664" y="3846117"/>
          <a:ext cx="6161" cy="747508"/>
        </a:xfrm>
        <a:prstGeom prst="straightConnector1">
          <a:avLst/>
        </a:prstGeom>
        <a:ln w="57150" cmpd="dbl">
          <a:solidFill>
            <a:srgbClr val="CC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80561</xdr:colOff>
      <xdr:row>16</xdr:row>
      <xdr:rowOff>134541</xdr:rowOff>
    </xdr:from>
    <xdr:to>
      <xdr:col>9</xdr:col>
      <xdr:colOff>179994</xdr:colOff>
      <xdr:row>18</xdr:row>
      <xdr:rowOff>134541</xdr:rowOff>
    </xdr:to>
    <xdr:sp macro="" textlink="">
      <xdr:nvSpPr>
        <xdr:cNvPr id="27" name="Oval 28">
          <a:extLst>
            <a:ext uri="{FF2B5EF4-FFF2-40B4-BE49-F238E27FC236}">
              <a16:creationId xmlns:a16="http://schemas.microsoft.com/office/drawing/2014/main" id="{00000000-0008-0000-0100-00001B000000}"/>
            </a:ext>
          </a:extLst>
        </xdr:cNvPr>
        <xdr:cNvSpPr>
          <a:spLocks noChangeArrowheads="1"/>
        </xdr:cNvSpPr>
      </xdr:nvSpPr>
      <xdr:spPr bwMode="auto">
        <a:xfrm flipH="1">
          <a:off x="2491577" y="3478213"/>
          <a:ext cx="2282245" cy="416719"/>
        </a:xfrm>
        <a:prstGeom prst="ellipse">
          <a:avLst/>
        </a:prstGeom>
        <a:noFill/>
        <a:ln w="38100">
          <a:solidFill>
            <a:srgbClr val="CC00CC"/>
          </a:solidFill>
          <a:prstDash val="sysDot"/>
          <a:round/>
          <a:headEnd/>
          <a:tailEnd/>
        </a:ln>
      </xdr:spPr>
    </xdr:sp>
    <xdr:clientData/>
  </xdr:twoCellAnchor>
  <xdr:twoCellAnchor>
    <xdr:from>
      <xdr:col>7</xdr:col>
      <xdr:colOff>253600</xdr:colOff>
      <xdr:row>21</xdr:row>
      <xdr:rowOff>176609</xdr:rowOff>
    </xdr:from>
    <xdr:to>
      <xdr:col>13</xdr:col>
      <xdr:colOff>9921</xdr:colOff>
      <xdr:row>22</xdr:row>
      <xdr:rowOff>168671</xdr:rowOff>
    </xdr:to>
    <xdr:sp macro="" textlink="">
      <xdr:nvSpPr>
        <xdr:cNvPr id="22" name="Oval 28">
          <a:extLst>
            <a:ext uri="{FF2B5EF4-FFF2-40B4-BE49-F238E27FC236}">
              <a16:creationId xmlns:a16="http://schemas.microsoft.com/office/drawing/2014/main" id="{00000000-0008-0000-0100-000016000000}"/>
            </a:ext>
          </a:extLst>
        </xdr:cNvPr>
        <xdr:cNvSpPr>
          <a:spLocks noChangeArrowheads="1"/>
        </xdr:cNvSpPr>
      </xdr:nvSpPr>
      <xdr:spPr bwMode="auto">
        <a:xfrm flipH="1">
          <a:off x="3756022" y="4562078"/>
          <a:ext cx="3030540" cy="200421"/>
        </a:xfrm>
        <a:prstGeom prst="ellipse">
          <a:avLst/>
        </a:prstGeom>
        <a:noFill/>
        <a:ln w="38100">
          <a:solidFill>
            <a:srgbClr val="CC00CC"/>
          </a:solidFill>
          <a:prstDash val="sysDot"/>
          <a:round/>
          <a:headEnd/>
          <a:tailEnd/>
        </a:ln>
      </xdr:spPr>
    </xdr:sp>
    <xdr:clientData/>
  </xdr:twoCellAnchor>
  <xdr:twoCellAnchor>
    <xdr:from>
      <xdr:col>9</xdr:col>
      <xdr:colOff>24211</xdr:colOff>
      <xdr:row>17</xdr:row>
      <xdr:rowOff>165894</xdr:rowOff>
    </xdr:from>
    <xdr:to>
      <xdr:col>9</xdr:col>
      <xdr:colOff>405210</xdr:colOff>
      <xdr:row>21</xdr:row>
      <xdr:rowOff>165893</xdr:rowOff>
    </xdr:to>
    <xdr:cxnSp macro="">
      <xdr:nvCxnSpPr>
        <xdr:cNvPr id="28" name="直線矢印コネクタ 27">
          <a:extLst>
            <a:ext uri="{FF2B5EF4-FFF2-40B4-BE49-F238E27FC236}">
              <a16:creationId xmlns:a16="http://schemas.microsoft.com/office/drawing/2014/main" id="{00000000-0008-0000-0100-00001C000000}"/>
            </a:ext>
          </a:extLst>
        </xdr:cNvPr>
        <xdr:cNvCxnSpPr/>
      </xdr:nvCxnSpPr>
      <xdr:spPr>
        <a:xfrm flipH="1" flipV="1">
          <a:off x="4618039" y="3717925"/>
          <a:ext cx="380999" cy="833437"/>
        </a:xfrm>
        <a:prstGeom prst="straightConnector1">
          <a:avLst/>
        </a:prstGeom>
        <a:ln w="57150" cmpd="dbl">
          <a:solidFill>
            <a:srgbClr val="CC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304799</xdr:colOff>
      <xdr:row>14</xdr:row>
      <xdr:rowOff>9525</xdr:rowOff>
    </xdr:from>
    <xdr:to>
      <xdr:col>3</xdr:col>
      <xdr:colOff>209549</xdr:colOff>
      <xdr:row>16</xdr:row>
      <xdr:rowOff>104775</xdr:rowOff>
    </xdr:to>
    <xdr:sp macro="" textlink="">
      <xdr:nvSpPr>
        <xdr:cNvPr id="31" name="円形吹き出し 30">
          <a:extLst>
            <a:ext uri="{FF2B5EF4-FFF2-40B4-BE49-F238E27FC236}">
              <a16:creationId xmlns:a16="http://schemas.microsoft.com/office/drawing/2014/main" id="{00000000-0008-0000-0100-00001F000000}"/>
            </a:ext>
          </a:extLst>
        </xdr:cNvPr>
        <xdr:cNvSpPr/>
      </xdr:nvSpPr>
      <xdr:spPr>
        <a:xfrm>
          <a:off x="581024" y="2952750"/>
          <a:ext cx="571500" cy="514350"/>
        </a:xfrm>
        <a:prstGeom prst="wedgeEllipseCallout">
          <a:avLst>
            <a:gd name="adj1" fmla="val -55833"/>
            <a:gd name="adj2" fmla="val 53241"/>
          </a:avLst>
        </a:prstGeom>
        <a:solidFill>
          <a:schemeClr val="accent5">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xdr:col>
      <xdr:colOff>276224</xdr:colOff>
      <xdr:row>14</xdr:row>
      <xdr:rowOff>114300</xdr:rowOff>
    </xdr:from>
    <xdr:ext cx="885826" cy="311044"/>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552449" y="3057525"/>
          <a:ext cx="885826" cy="311044"/>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400" b="1" i="0" baseline="0">
              <a:latin typeface="ＭＳ 明朝" pitchFamily="17" charset="-128"/>
              <a:ea typeface="ＭＳ 明朝" pitchFamily="17" charset="-128"/>
            </a:rPr>
            <a:t>4-(1)</a:t>
          </a:r>
          <a:endParaRPr kumimoji="1" lang="ja-JP" altLang="en-US" sz="1400" b="1" i="0" baseline="0">
            <a:latin typeface="ＭＳ 明朝" pitchFamily="17" charset="-128"/>
            <a:ea typeface="ＭＳ 明朝" pitchFamily="17" charset="-128"/>
          </a:endParaRPr>
        </a:p>
      </xdr:txBody>
    </xdr:sp>
    <xdr:clientData/>
  </xdr:oneCellAnchor>
  <xdr:twoCellAnchor>
    <xdr:from>
      <xdr:col>9</xdr:col>
      <xdr:colOff>315912</xdr:colOff>
      <xdr:row>16</xdr:row>
      <xdr:rowOff>104775</xdr:rowOff>
    </xdr:from>
    <xdr:to>
      <xdr:col>10</xdr:col>
      <xdr:colOff>344487</xdr:colOff>
      <xdr:row>18</xdr:row>
      <xdr:rowOff>200025</xdr:rowOff>
    </xdr:to>
    <xdr:sp macro="" textlink="">
      <xdr:nvSpPr>
        <xdr:cNvPr id="34" name="円形吹き出し 33">
          <a:extLst>
            <a:ext uri="{FF2B5EF4-FFF2-40B4-BE49-F238E27FC236}">
              <a16:creationId xmlns:a16="http://schemas.microsoft.com/office/drawing/2014/main" id="{00000000-0008-0000-0100-000022000000}"/>
            </a:ext>
          </a:extLst>
        </xdr:cNvPr>
        <xdr:cNvSpPr/>
      </xdr:nvSpPr>
      <xdr:spPr>
        <a:xfrm>
          <a:off x="4909740" y="3448447"/>
          <a:ext cx="574278" cy="511969"/>
        </a:xfrm>
        <a:prstGeom prst="wedgeEllipseCallout">
          <a:avLst>
            <a:gd name="adj1" fmla="val -67501"/>
            <a:gd name="adj2" fmla="val -9722"/>
          </a:avLst>
        </a:prstGeom>
        <a:solidFill>
          <a:schemeClr val="accent5">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9</xdr:col>
      <xdr:colOff>336549</xdr:colOff>
      <xdr:row>16</xdr:row>
      <xdr:rowOff>180181</xdr:rowOff>
    </xdr:from>
    <xdr:ext cx="904875" cy="311044"/>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4930377" y="3523853"/>
          <a:ext cx="904875" cy="311044"/>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400" b="1" i="0" baseline="0">
              <a:latin typeface="ＭＳ 明朝" pitchFamily="17" charset="-128"/>
              <a:ea typeface="ＭＳ 明朝" pitchFamily="17" charset="-128"/>
            </a:rPr>
            <a:t>4-(2)</a:t>
          </a:r>
          <a:endParaRPr kumimoji="1" lang="ja-JP" altLang="en-US" sz="1400" b="1" i="0" baseline="0">
            <a:latin typeface="ＭＳ 明朝" pitchFamily="17" charset="-128"/>
            <a:ea typeface="ＭＳ 明朝" pitchFamily="17" charset="-128"/>
          </a:endParaRPr>
        </a:p>
      </xdr:txBody>
    </xdr:sp>
    <xdr:clientData/>
  </xdr:oneCellAnchor>
  <xdr:twoCellAnchor>
    <xdr:from>
      <xdr:col>2</xdr:col>
      <xdr:colOff>41992</xdr:colOff>
      <xdr:row>62</xdr:row>
      <xdr:rowOff>142875</xdr:rowOff>
    </xdr:from>
    <xdr:to>
      <xdr:col>3</xdr:col>
      <xdr:colOff>8403</xdr:colOff>
      <xdr:row>63</xdr:row>
      <xdr:rowOff>102534</xdr:rowOff>
    </xdr:to>
    <xdr:sp macro="" textlink="">
      <xdr:nvSpPr>
        <xdr:cNvPr id="39" name="Oval 28">
          <a:extLst>
            <a:ext uri="{FF2B5EF4-FFF2-40B4-BE49-F238E27FC236}">
              <a16:creationId xmlns:a16="http://schemas.microsoft.com/office/drawing/2014/main" id="{00000000-0008-0000-0100-000027000000}"/>
            </a:ext>
          </a:extLst>
        </xdr:cNvPr>
        <xdr:cNvSpPr>
          <a:spLocks noChangeAspect="1" noChangeArrowheads="1"/>
        </xdr:cNvSpPr>
      </xdr:nvSpPr>
      <xdr:spPr bwMode="auto">
        <a:xfrm flipH="1">
          <a:off x="651592" y="10267950"/>
          <a:ext cx="299786" cy="312084"/>
        </a:xfrm>
        <a:prstGeom prst="ellipse">
          <a:avLst/>
        </a:prstGeom>
        <a:noFill/>
        <a:ln w="38100">
          <a:solidFill>
            <a:srgbClr val="FF0000"/>
          </a:solidFill>
          <a:prstDash val="sysDot"/>
          <a:round/>
          <a:headEnd/>
          <a:tailEnd/>
        </a:ln>
      </xdr:spPr>
    </xdr:sp>
    <xdr:clientData/>
  </xdr:twoCellAnchor>
  <xdr:twoCellAnchor>
    <xdr:from>
      <xdr:col>3</xdr:col>
      <xdr:colOff>38100</xdr:colOff>
      <xdr:row>60</xdr:row>
      <xdr:rowOff>95250</xdr:rowOff>
    </xdr:from>
    <xdr:to>
      <xdr:col>3</xdr:col>
      <xdr:colOff>609600</xdr:colOff>
      <xdr:row>62</xdr:row>
      <xdr:rowOff>133350</xdr:rowOff>
    </xdr:to>
    <xdr:sp macro="" textlink="">
      <xdr:nvSpPr>
        <xdr:cNvPr id="37" name="円形吹き出し 36">
          <a:extLst>
            <a:ext uri="{FF2B5EF4-FFF2-40B4-BE49-F238E27FC236}">
              <a16:creationId xmlns:a16="http://schemas.microsoft.com/office/drawing/2014/main" id="{00000000-0008-0000-0100-000025000000}"/>
            </a:ext>
          </a:extLst>
        </xdr:cNvPr>
        <xdr:cNvSpPr/>
      </xdr:nvSpPr>
      <xdr:spPr>
        <a:xfrm>
          <a:off x="981075" y="9744075"/>
          <a:ext cx="571500" cy="514350"/>
        </a:xfrm>
        <a:prstGeom prst="wedgeEllipseCallout">
          <a:avLst>
            <a:gd name="adj1" fmla="val -55833"/>
            <a:gd name="adj2" fmla="val 53241"/>
          </a:avLst>
        </a:prstGeom>
        <a:solidFill>
          <a:schemeClr val="accent5">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267891</xdr:colOff>
      <xdr:row>62</xdr:row>
      <xdr:rowOff>56357</xdr:rowOff>
    </xdr:from>
    <xdr:to>
      <xdr:col>8</xdr:col>
      <xdr:colOff>296466</xdr:colOff>
      <xdr:row>63</xdr:row>
      <xdr:rowOff>218282</xdr:rowOff>
    </xdr:to>
    <xdr:sp macro="" textlink="">
      <xdr:nvSpPr>
        <xdr:cNvPr id="38" name="円形吹き出し 37">
          <a:extLst>
            <a:ext uri="{FF2B5EF4-FFF2-40B4-BE49-F238E27FC236}">
              <a16:creationId xmlns:a16="http://schemas.microsoft.com/office/drawing/2014/main" id="{00000000-0008-0000-0100-000026000000}"/>
            </a:ext>
          </a:extLst>
        </xdr:cNvPr>
        <xdr:cNvSpPr/>
      </xdr:nvSpPr>
      <xdr:spPr>
        <a:xfrm>
          <a:off x="3770313" y="13421123"/>
          <a:ext cx="574278" cy="519112"/>
        </a:xfrm>
        <a:prstGeom prst="wedgeEllipseCallout">
          <a:avLst>
            <a:gd name="adj1" fmla="val -75833"/>
            <a:gd name="adj2" fmla="val -17129"/>
          </a:avLst>
        </a:prstGeom>
        <a:solidFill>
          <a:schemeClr val="accent5">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xdr:col>
      <xdr:colOff>271462</xdr:colOff>
      <xdr:row>61</xdr:row>
      <xdr:rowOff>76200</xdr:rowOff>
    </xdr:from>
    <xdr:ext cx="720725" cy="311044"/>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882650" y="10561638"/>
          <a:ext cx="720725" cy="311044"/>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1400" b="1" i="0" baseline="0">
              <a:latin typeface="ＭＳ 明朝" pitchFamily="17" charset="-128"/>
              <a:ea typeface="ＭＳ 明朝" pitchFamily="17" charset="-128"/>
            </a:rPr>
            <a:t>5-(1)</a:t>
          </a:r>
          <a:endParaRPr kumimoji="1" lang="ja-JP" altLang="en-US" sz="1400" b="1" i="0" baseline="0">
            <a:latin typeface="ＭＳ 明朝" pitchFamily="17" charset="-128"/>
            <a:ea typeface="ＭＳ 明朝" pitchFamily="17" charset="-128"/>
          </a:endParaRPr>
        </a:p>
      </xdr:txBody>
    </xdr:sp>
    <xdr:clientData/>
  </xdr:oneCellAnchor>
  <xdr:oneCellAnchor>
    <xdr:from>
      <xdr:col>7</xdr:col>
      <xdr:colOff>150415</xdr:colOff>
      <xdr:row>62</xdr:row>
      <xdr:rowOff>161528</xdr:rowOff>
    </xdr:from>
    <xdr:ext cx="863602" cy="311044"/>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652837" y="13526294"/>
          <a:ext cx="863602" cy="311044"/>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en-US" altLang="ja-JP" sz="1400" b="1" i="0" baseline="0">
              <a:latin typeface="ＭＳ 明朝" pitchFamily="17" charset="-128"/>
              <a:ea typeface="ＭＳ 明朝" pitchFamily="17" charset="-128"/>
            </a:rPr>
            <a:t>5-(2)</a:t>
          </a:r>
          <a:endParaRPr kumimoji="1" lang="ja-JP" altLang="en-US" sz="1400" b="1" i="0" baseline="0">
            <a:latin typeface="ＭＳ 明朝" pitchFamily="17" charset="-128"/>
            <a:ea typeface="ＭＳ 明朝" pitchFamily="17" charset="-128"/>
          </a:endParaRPr>
        </a:p>
      </xdr:txBody>
    </xdr:sp>
    <xdr:clientData/>
  </xdr:oneCellAnchor>
  <xdr:twoCellAnchor>
    <xdr:from>
      <xdr:col>6</xdr:col>
      <xdr:colOff>391716</xdr:colOff>
      <xdr:row>62</xdr:row>
      <xdr:rowOff>123031</xdr:rowOff>
    </xdr:from>
    <xdr:to>
      <xdr:col>7</xdr:col>
      <xdr:colOff>145799</xdr:colOff>
      <xdr:row>63</xdr:row>
      <xdr:rowOff>82690</xdr:rowOff>
    </xdr:to>
    <xdr:sp macro="" textlink="">
      <xdr:nvSpPr>
        <xdr:cNvPr id="50" name="Oval 28">
          <a:extLst>
            <a:ext uri="{FF2B5EF4-FFF2-40B4-BE49-F238E27FC236}">
              <a16:creationId xmlns:a16="http://schemas.microsoft.com/office/drawing/2014/main" id="{00000000-0008-0000-0100-000032000000}"/>
            </a:ext>
          </a:extLst>
        </xdr:cNvPr>
        <xdr:cNvSpPr>
          <a:spLocks noChangeAspect="1" noChangeArrowheads="1"/>
        </xdr:cNvSpPr>
      </xdr:nvSpPr>
      <xdr:spPr bwMode="auto">
        <a:xfrm flipH="1">
          <a:off x="3348435" y="13487797"/>
          <a:ext cx="299786" cy="316846"/>
        </a:xfrm>
        <a:prstGeom prst="ellipse">
          <a:avLst/>
        </a:prstGeom>
        <a:noFill/>
        <a:ln w="38100">
          <a:solidFill>
            <a:srgbClr val="FF0000"/>
          </a:solidFill>
          <a:prstDash val="sysDot"/>
          <a:round/>
          <a:headEnd/>
          <a:tailEnd/>
        </a:ln>
      </xdr:spPr>
    </xdr:sp>
    <xdr:clientData/>
  </xdr:twoCellAnchor>
  <xdr:twoCellAnchor>
    <xdr:from>
      <xdr:col>4</xdr:col>
      <xdr:colOff>39687</xdr:colOff>
      <xdr:row>28</xdr:row>
      <xdr:rowOff>19844</xdr:rowOff>
    </xdr:from>
    <xdr:to>
      <xdr:col>5</xdr:col>
      <xdr:colOff>33734</xdr:colOff>
      <xdr:row>32</xdr:row>
      <xdr:rowOff>137584</xdr:rowOff>
    </xdr:to>
    <xdr:sp macro="" textlink="">
      <xdr:nvSpPr>
        <xdr:cNvPr id="3" name="右矢印 1">
          <a:extLst>
            <a:ext uri="{FF2B5EF4-FFF2-40B4-BE49-F238E27FC236}">
              <a16:creationId xmlns:a16="http://schemas.microsoft.com/office/drawing/2014/main" id="{8681B9EA-E776-4D9E-9E44-FF09CECBAA57}"/>
            </a:ext>
          </a:extLst>
        </xdr:cNvPr>
        <xdr:cNvSpPr/>
      </xdr:nvSpPr>
      <xdr:spPr>
        <a:xfrm>
          <a:off x="1905000" y="5863828"/>
          <a:ext cx="539750" cy="951178"/>
        </a:xfrm>
        <a:prstGeom prst="rightArrow">
          <a:avLst>
            <a:gd name="adj1" fmla="val 72517"/>
            <a:gd name="adj2" fmla="val 32954"/>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ysClr val="windowText" lastClr="000000"/>
            </a:solidFill>
          </a:endParaRPr>
        </a:p>
      </xdr:txBody>
    </xdr:sp>
    <xdr:clientData/>
  </xdr:twoCellAnchor>
  <xdr:twoCellAnchor>
    <xdr:from>
      <xdr:col>12</xdr:col>
      <xdr:colOff>367109</xdr:colOff>
      <xdr:row>35</xdr:row>
      <xdr:rowOff>438944</xdr:rowOff>
    </xdr:from>
    <xdr:to>
      <xdr:col>13</xdr:col>
      <xdr:colOff>436562</xdr:colOff>
      <xdr:row>41</xdr:row>
      <xdr:rowOff>130837</xdr:rowOff>
    </xdr:to>
    <xdr:sp macro="" textlink="">
      <xdr:nvSpPr>
        <xdr:cNvPr id="5" name="右矢印 1">
          <a:extLst>
            <a:ext uri="{FF2B5EF4-FFF2-40B4-BE49-F238E27FC236}">
              <a16:creationId xmlns:a16="http://schemas.microsoft.com/office/drawing/2014/main" id="{FF010C49-A29D-484B-B17A-D6A07878705A}"/>
            </a:ext>
          </a:extLst>
        </xdr:cNvPr>
        <xdr:cNvSpPr/>
      </xdr:nvSpPr>
      <xdr:spPr>
        <a:xfrm>
          <a:off x="6598047" y="7741444"/>
          <a:ext cx="615156" cy="1319081"/>
        </a:xfrm>
        <a:prstGeom prst="rightArrow">
          <a:avLst>
            <a:gd name="adj1" fmla="val 72517"/>
            <a:gd name="adj2" fmla="val 32954"/>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ysClr val="windowText" lastClr="000000"/>
            </a:solidFill>
          </a:endParaRPr>
        </a:p>
      </xdr:txBody>
    </xdr:sp>
    <xdr:clientData/>
  </xdr:twoCellAnchor>
  <xdr:twoCellAnchor>
    <xdr:from>
      <xdr:col>4</xdr:col>
      <xdr:colOff>59531</xdr:colOff>
      <xdr:row>14</xdr:row>
      <xdr:rowOff>138906</xdr:rowOff>
    </xdr:from>
    <xdr:to>
      <xdr:col>4</xdr:col>
      <xdr:colOff>228203</xdr:colOff>
      <xdr:row>15</xdr:row>
      <xdr:rowOff>89296</xdr:rowOff>
    </xdr:to>
    <xdr:sp macro="" textlink="">
      <xdr:nvSpPr>
        <xdr:cNvPr id="6" name="正方形/長方形 5">
          <a:extLst>
            <a:ext uri="{FF2B5EF4-FFF2-40B4-BE49-F238E27FC236}">
              <a16:creationId xmlns:a16="http://schemas.microsoft.com/office/drawing/2014/main" id="{E382BFB1-FF53-DBEA-0380-A144CC40767E}"/>
            </a:ext>
          </a:extLst>
        </xdr:cNvPr>
        <xdr:cNvSpPr/>
      </xdr:nvSpPr>
      <xdr:spPr>
        <a:xfrm>
          <a:off x="1924844" y="3065859"/>
          <a:ext cx="168672" cy="158750"/>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317499</xdr:colOff>
      <xdr:row>60</xdr:row>
      <xdr:rowOff>119061</xdr:rowOff>
    </xdr:from>
    <xdr:to>
      <xdr:col>4</xdr:col>
      <xdr:colOff>486171</xdr:colOff>
      <xdr:row>61</xdr:row>
      <xdr:rowOff>158749</xdr:rowOff>
    </xdr:to>
    <xdr:sp macro="" textlink="">
      <xdr:nvSpPr>
        <xdr:cNvPr id="8" name="正方形/長方形 7">
          <a:extLst>
            <a:ext uri="{FF2B5EF4-FFF2-40B4-BE49-F238E27FC236}">
              <a16:creationId xmlns:a16="http://schemas.microsoft.com/office/drawing/2014/main" id="{36E5026E-2BC6-4F34-8B55-631C10B7E2CE}"/>
            </a:ext>
          </a:extLst>
        </xdr:cNvPr>
        <xdr:cNvSpPr/>
      </xdr:nvSpPr>
      <xdr:spPr>
        <a:xfrm>
          <a:off x="2182812" y="13007577"/>
          <a:ext cx="168672" cy="158750"/>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295275</xdr:colOff>
      <xdr:row>17</xdr:row>
      <xdr:rowOff>108351</xdr:rowOff>
    </xdr:from>
    <xdr:to>
      <xdr:col>11</xdr:col>
      <xdr:colOff>152400</xdr:colOff>
      <xdr:row>24</xdr:row>
      <xdr:rowOff>204560</xdr:rowOff>
    </xdr:to>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1"/>
        <a:srcRect l="5369" t="49089" r="51184" b="25447"/>
        <a:stretch/>
      </xdr:blipFill>
      <xdr:spPr>
        <a:xfrm>
          <a:off x="1114425" y="3432576"/>
          <a:ext cx="4743450" cy="1563059"/>
        </a:xfrm>
        <a:prstGeom prst="rect">
          <a:avLst/>
        </a:prstGeom>
        <a:ln w="19050">
          <a:solidFill>
            <a:schemeClr val="tx1"/>
          </a:solidFill>
        </a:ln>
      </xdr:spPr>
    </xdr:pic>
    <xdr:clientData/>
  </xdr:twoCellAnchor>
  <xdr:twoCellAnchor>
    <xdr:from>
      <xdr:col>4</xdr:col>
      <xdr:colOff>390525</xdr:colOff>
      <xdr:row>19</xdr:row>
      <xdr:rowOff>9525</xdr:rowOff>
    </xdr:from>
    <xdr:to>
      <xdr:col>5</xdr:col>
      <xdr:colOff>514350</xdr:colOff>
      <xdr:row>20</xdr:row>
      <xdr:rowOff>123975</xdr:rowOff>
    </xdr:to>
    <xdr:sp macro="" textlink="">
      <xdr:nvSpPr>
        <xdr:cNvPr id="11" name="円/楕円 10">
          <a:extLst>
            <a:ext uri="{FF2B5EF4-FFF2-40B4-BE49-F238E27FC236}">
              <a16:creationId xmlns:a16="http://schemas.microsoft.com/office/drawing/2014/main" id="{00000000-0008-0000-0200-00000B000000}"/>
            </a:ext>
          </a:extLst>
        </xdr:cNvPr>
        <xdr:cNvSpPr/>
      </xdr:nvSpPr>
      <xdr:spPr>
        <a:xfrm>
          <a:off x="2295525" y="3752850"/>
          <a:ext cx="666750" cy="3240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390525</xdr:colOff>
      <xdr:row>20</xdr:row>
      <xdr:rowOff>171450</xdr:rowOff>
    </xdr:from>
    <xdr:to>
      <xdr:col>5</xdr:col>
      <xdr:colOff>514350</xdr:colOff>
      <xdr:row>22</xdr:row>
      <xdr:rowOff>76350</xdr:rowOff>
    </xdr:to>
    <xdr:sp macro="" textlink="">
      <xdr:nvSpPr>
        <xdr:cNvPr id="13" name="円/楕円 12">
          <a:extLst>
            <a:ext uri="{FF2B5EF4-FFF2-40B4-BE49-F238E27FC236}">
              <a16:creationId xmlns:a16="http://schemas.microsoft.com/office/drawing/2014/main" id="{00000000-0008-0000-0200-00000D000000}"/>
            </a:ext>
          </a:extLst>
        </xdr:cNvPr>
        <xdr:cNvSpPr/>
      </xdr:nvSpPr>
      <xdr:spPr>
        <a:xfrm>
          <a:off x="2295525" y="4124325"/>
          <a:ext cx="666750" cy="3240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257175</xdr:colOff>
      <xdr:row>20</xdr:row>
      <xdr:rowOff>66675</xdr:rowOff>
    </xdr:from>
    <xdr:to>
      <xdr:col>10</xdr:col>
      <xdr:colOff>47625</xdr:colOff>
      <xdr:row>24</xdr:row>
      <xdr:rowOff>19050</xdr:rowOff>
    </xdr:to>
    <xdr:sp macro="" textlink="">
      <xdr:nvSpPr>
        <xdr:cNvPr id="16" name="円/楕円 15">
          <a:extLst>
            <a:ext uri="{FF2B5EF4-FFF2-40B4-BE49-F238E27FC236}">
              <a16:creationId xmlns:a16="http://schemas.microsoft.com/office/drawing/2014/main" id="{00000000-0008-0000-0200-000010000000}"/>
            </a:ext>
          </a:extLst>
        </xdr:cNvPr>
        <xdr:cNvSpPr/>
      </xdr:nvSpPr>
      <xdr:spPr>
        <a:xfrm>
          <a:off x="4333875" y="4019550"/>
          <a:ext cx="876300" cy="79057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0</xdr:colOff>
      <xdr:row>30</xdr:row>
      <xdr:rowOff>0</xdr:rowOff>
    </xdr:from>
    <xdr:to>
      <xdr:col>12</xdr:col>
      <xdr:colOff>466725</xdr:colOff>
      <xdr:row>38</xdr:row>
      <xdr:rowOff>38100</xdr:rowOff>
    </xdr:to>
    <xdr:pic>
      <xdr:nvPicPr>
        <xdr:cNvPr id="9" name="図 8">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9150" y="5715000"/>
          <a:ext cx="5895975" cy="171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456959</xdr:colOff>
      <xdr:row>36</xdr:row>
      <xdr:rowOff>78613</xdr:rowOff>
    </xdr:from>
    <xdr:to>
      <xdr:col>3</xdr:col>
      <xdr:colOff>104534</xdr:colOff>
      <xdr:row>38</xdr:row>
      <xdr:rowOff>48115</xdr:rowOff>
    </xdr:to>
    <xdr:sp macro="" textlink="">
      <xdr:nvSpPr>
        <xdr:cNvPr id="18" name="円/楕円 17">
          <a:extLst>
            <a:ext uri="{FF2B5EF4-FFF2-40B4-BE49-F238E27FC236}">
              <a16:creationId xmlns:a16="http://schemas.microsoft.com/office/drawing/2014/main" id="{00000000-0008-0000-0200-000012000000}"/>
            </a:ext>
          </a:extLst>
        </xdr:cNvPr>
        <xdr:cNvSpPr/>
      </xdr:nvSpPr>
      <xdr:spPr>
        <a:xfrm>
          <a:off x="733184" y="7050913"/>
          <a:ext cx="733425" cy="388602"/>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381000</xdr:colOff>
      <xdr:row>22</xdr:row>
      <xdr:rowOff>114300</xdr:rowOff>
    </xdr:from>
    <xdr:to>
      <xdr:col>5</xdr:col>
      <xdr:colOff>504825</xdr:colOff>
      <xdr:row>24</xdr:row>
      <xdr:rowOff>19200</xdr:rowOff>
    </xdr:to>
    <xdr:sp macro="" textlink="">
      <xdr:nvSpPr>
        <xdr:cNvPr id="10" name="円/楕円 12">
          <a:extLst>
            <a:ext uri="{FF2B5EF4-FFF2-40B4-BE49-F238E27FC236}">
              <a16:creationId xmlns:a16="http://schemas.microsoft.com/office/drawing/2014/main" id="{00000000-0008-0000-0200-00000A000000}"/>
            </a:ext>
          </a:extLst>
        </xdr:cNvPr>
        <xdr:cNvSpPr/>
      </xdr:nvSpPr>
      <xdr:spPr>
        <a:xfrm>
          <a:off x="2286000" y="4486275"/>
          <a:ext cx="666750" cy="3240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31750</xdr:colOff>
      <xdr:row>0</xdr:row>
      <xdr:rowOff>0</xdr:rowOff>
    </xdr:from>
    <xdr:to>
      <xdr:col>44</xdr:col>
      <xdr:colOff>0</xdr:colOff>
      <xdr:row>0</xdr:row>
      <xdr:rowOff>365125</xdr:rowOff>
    </xdr:to>
    <xdr:sp macro="" textlink="">
      <xdr:nvSpPr>
        <xdr:cNvPr id="2" name="Rectangle 22">
          <a:extLst>
            <a:ext uri="{FF2B5EF4-FFF2-40B4-BE49-F238E27FC236}">
              <a16:creationId xmlns:a16="http://schemas.microsoft.com/office/drawing/2014/main" id="{00000000-0008-0000-0300-000002000000}"/>
            </a:ext>
          </a:extLst>
        </xdr:cNvPr>
        <xdr:cNvSpPr>
          <a:spLocks noChangeArrowheads="1"/>
        </xdr:cNvSpPr>
      </xdr:nvSpPr>
      <xdr:spPr bwMode="auto">
        <a:xfrm>
          <a:off x="31750" y="0"/>
          <a:ext cx="23510875" cy="365125"/>
        </a:xfrm>
        <a:prstGeom prst="rect">
          <a:avLst/>
        </a:prstGeom>
        <a:gradFill rotWithShape="1">
          <a:gsLst>
            <a:gs pos="0">
              <a:srgbClr val="0066CC"/>
            </a:gs>
            <a:gs pos="50000">
              <a:srgbClr val="FFFFFF"/>
            </a:gs>
            <a:gs pos="100000">
              <a:srgbClr val="0066CC"/>
            </a:gs>
          </a:gsLst>
          <a:lin ang="5400000" scaled="1"/>
        </a:gradFill>
        <a:ln>
          <a:noFill/>
        </a:ln>
      </xdr:spPr>
      <xdr:txBody>
        <a:bodyPr vertOverflow="clip" wrap="square" lIns="36576" tIns="22860" rIns="36576" bIns="22860" anchor="ctr" upright="1"/>
        <a:lstStyle/>
        <a:p>
          <a:pPr algn="ctr" rtl="0">
            <a:defRPr sz="1000"/>
          </a:pPr>
          <a:r>
            <a:rPr lang="ja-JP" altLang="en-US" sz="1800" b="1" i="0" u="none" strike="noStrike" baseline="0">
              <a:solidFill>
                <a:sysClr val="windowText" lastClr="000000"/>
              </a:solidFill>
              <a:latin typeface="ＭＳ Ｐゴシック"/>
              <a:ea typeface="ＭＳ Ｐゴシック"/>
            </a:rPr>
            <a:t>令和６年度「全国学力・学習状況調査」　入力シート（１）</a:t>
          </a:r>
          <a:endParaRPr lang="en-US" altLang="ja-JP" sz="1800" b="1" i="0" u="none" strike="noStrike" baseline="0">
            <a:solidFill>
              <a:sysClr val="windowText" lastClr="000000"/>
            </a:solidFill>
            <a:latin typeface="ＭＳ Ｐゴシック"/>
            <a:ea typeface="ＭＳ Ｐゴシック"/>
          </a:endParaRPr>
        </a:p>
      </xdr:txBody>
    </xdr:sp>
    <xdr:clientData/>
  </xdr:twoCellAnchor>
  <xdr:twoCellAnchor>
    <xdr:from>
      <xdr:col>9</xdr:col>
      <xdr:colOff>293687</xdr:colOff>
      <xdr:row>25</xdr:row>
      <xdr:rowOff>95250</xdr:rowOff>
    </xdr:from>
    <xdr:to>
      <xdr:col>16</xdr:col>
      <xdr:colOff>507586</xdr:colOff>
      <xdr:row>26</xdr:row>
      <xdr:rowOff>428625</xdr:rowOff>
    </xdr:to>
    <xdr:sp macro="" textlink="">
      <xdr:nvSpPr>
        <xdr:cNvPr id="3" name="四角形吹き出し 2">
          <a:extLst>
            <a:ext uri="{FF2B5EF4-FFF2-40B4-BE49-F238E27FC236}">
              <a16:creationId xmlns:a16="http://schemas.microsoft.com/office/drawing/2014/main" id="{DBD82C56-593D-4F30-B3BD-BA062DB7B9AF}"/>
            </a:ext>
          </a:extLst>
        </xdr:cNvPr>
        <xdr:cNvSpPr/>
      </xdr:nvSpPr>
      <xdr:spPr>
        <a:xfrm>
          <a:off x="3294062" y="11275219"/>
          <a:ext cx="2809462" cy="833437"/>
        </a:xfrm>
        <a:prstGeom prst="wedgeRectCallout">
          <a:avLst>
            <a:gd name="adj1" fmla="val 59546"/>
            <a:gd name="adj2" fmla="val 19881"/>
          </a:avLst>
        </a:prstGeom>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lIns="144000" tIns="108000" rIns="144000" rtlCol="0" anchor="t"/>
        <a:lstStyle/>
        <a:p>
          <a:pPr algn="l"/>
          <a:r>
            <a:rPr kumimoji="1" lang="ja-JP" altLang="en-US" sz="1200"/>
            <a:t>複数回答のある生徒質問</a:t>
          </a:r>
          <a:r>
            <a:rPr kumimoji="1" lang="en-US" altLang="ja-JP" sz="1200"/>
            <a:t>(26)</a:t>
          </a:r>
          <a:r>
            <a:rPr kumimoji="1" lang="ja-JP" altLang="en-US" sz="1200"/>
            <a:t>の項目を選択する場合は、こちらの赤枠を活用ください。</a:t>
          </a:r>
        </a:p>
      </xdr:txBody>
    </xdr:sp>
    <xdr:clientData/>
  </xdr:twoCellAnchor>
  <xdr:twoCellAnchor>
    <xdr:from>
      <xdr:col>32</xdr:col>
      <xdr:colOff>190500</xdr:colOff>
      <xdr:row>2</xdr:row>
      <xdr:rowOff>15875</xdr:rowOff>
    </xdr:from>
    <xdr:to>
      <xdr:col>32</xdr:col>
      <xdr:colOff>190500</xdr:colOff>
      <xdr:row>3</xdr:row>
      <xdr:rowOff>311727</xdr:rowOff>
    </xdr:to>
    <xdr:cxnSp macro="">
      <xdr:nvCxnSpPr>
        <xdr:cNvPr id="5" name="直線矢印コネクタ 4">
          <a:extLst>
            <a:ext uri="{FF2B5EF4-FFF2-40B4-BE49-F238E27FC236}">
              <a16:creationId xmlns:a16="http://schemas.microsoft.com/office/drawing/2014/main" id="{9956E7E9-388B-459B-94F2-FDD38F6779F3}"/>
            </a:ext>
          </a:extLst>
        </xdr:cNvPr>
        <xdr:cNvCxnSpPr/>
      </xdr:nvCxnSpPr>
      <xdr:spPr>
        <a:xfrm>
          <a:off x="15621000" y="743239"/>
          <a:ext cx="0" cy="399761"/>
        </a:xfrm>
        <a:prstGeom prst="straightConnector1">
          <a:avLst/>
        </a:prstGeom>
        <a:ln w="28575">
          <a:prstDash val="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297656</xdr:colOff>
      <xdr:row>2</xdr:row>
      <xdr:rowOff>47625</xdr:rowOff>
    </xdr:from>
    <xdr:to>
      <xdr:col>32</xdr:col>
      <xdr:colOff>142875</xdr:colOff>
      <xdr:row>3</xdr:row>
      <xdr:rowOff>337343</xdr:rowOff>
    </xdr:to>
    <xdr:cxnSp macro="">
      <xdr:nvCxnSpPr>
        <xdr:cNvPr id="6" name="直線矢印コネクタ 5">
          <a:extLst>
            <a:ext uri="{FF2B5EF4-FFF2-40B4-BE49-F238E27FC236}">
              <a16:creationId xmlns:a16="http://schemas.microsoft.com/office/drawing/2014/main" id="{24587E0B-8BD0-4C32-A717-295C011F07ED}"/>
            </a:ext>
          </a:extLst>
        </xdr:cNvPr>
        <xdr:cNvCxnSpPr/>
      </xdr:nvCxnSpPr>
      <xdr:spPr>
        <a:xfrm flipH="1">
          <a:off x="6578203" y="771922"/>
          <a:ext cx="9022953" cy="398859"/>
        </a:xfrm>
        <a:prstGeom prst="straightConnector1">
          <a:avLst/>
        </a:prstGeom>
        <a:ln w="28575">
          <a:prstDash val="dash"/>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14</xdr:col>
      <xdr:colOff>0</xdr:colOff>
      <xdr:row>2</xdr:row>
      <xdr:rowOff>0</xdr:rowOff>
    </xdr:to>
    <xdr:sp macro="" textlink="">
      <xdr:nvSpPr>
        <xdr:cNvPr id="2" name="Rectangle 22">
          <a:extLst>
            <a:ext uri="{FF2B5EF4-FFF2-40B4-BE49-F238E27FC236}">
              <a16:creationId xmlns:a16="http://schemas.microsoft.com/office/drawing/2014/main" id="{00000000-0008-0000-0400-000002000000}"/>
            </a:ext>
          </a:extLst>
        </xdr:cNvPr>
        <xdr:cNvSpPr>
          <a:spLocks noChangeArrowheads="1"/>
        </xdr:cNvSpPr>
      </xdr:nvSpPr>
      <xdr:spPr bwMode="auto">
        <a:xfrm>
          <a:off x="127000" y="0"/>
          <a:ext cx="6921500" cy="381000"/>
        </a:xfrm>
        <a:prstGeom prst="rect">
          <a:avLst/>
        </a:prstGeom>
        <a:gradFill rotWithShape="1">
          <a:gsLst>
            <a:gs pos="0">
              <a:srgbClr val="0066CC"/>
            </a:gs>
            <a:gs pos="50000">
              <a:srgbClr val="FFFFFF"/>
            </a:gs>
            <a:gs pos="100000">
              <a:srgbClr val="0066CC"/>
            </a:gs>
          </a:gsLst>
          <a:lin ang="5400000" scaled="1"/>
        </a:gradFill>
        <a:ln>
          <a:noFill/>
        </a:ln>
      </xdr:spPr>
      <xdr:txBody>
        <a:bodyPr vertOverflow="clip" wrap="square" lIns="36576" tIns="22860" rIns="36576" bIns="22860" anchor="ctr" upright="1"/>
        <a:lstStyle/>
        <a:p>
          <a:pPr algn="ctr" rtl="0">
            <a:defRPr sz="1000"/>
          </a:pPr>
          <a:r>
            <a:rPr lang="ja-JP" altLang="en-US" sz="1800" b="1" i="0" u="none" strike="noStrike" baseline="0">
              <a:solidFill>
                <a:sysClr val="windowText" lastClr="000000"/>
              </a:solidFill>
              <a:latin typeface="ＭＳ Ｐゴシック"/>
              <a:ea typeface="ＭＳ Ｐゴシック"/>
            </a:rPr>
            <a:t>令和６年度  各種調査　入力シート</a:t>
          </a:r>
          <a:endParaRPr lang="en-US" altLang="ja-JP" sz="1800" b="1" i="0" u="none" strike="noStrike" baseline="0">
            <a:solidFill>
              <a:sysClr val="windowText" lastClr="000000"/>
            </a:solidFill>
            <a:latin typeface="ＭＳ Ｐゴシック"/>
            <a:ea typeface="ＭＳ Ｐゴシック"/>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19051</xdr:rowOff>
    </xdr:from>
    <xdr:to>
      <xdr:col>2</xdr:col>
      <xdr:colOff>590158</xdr:colOff>
      <xdr:row>6</xdr:row>
      <xdr:rowOff>125022</xdr:rowOff>
    </xdr:to>
    <xdr:sp macro="" textlink="">
      <xdr:nvSpPr>
        <xdr:cNvPr id="4" name="AutoShape 21">
          <a:extLst>
            <a:ext uri="{FF2B5EF4-FFF2-40B4-BE49-F238E27FC236}">
              <a16:creationId xmlns:a16="http://schemas.microsoft.com/office/drawing/2014/main" id="{00000000-0008-0000-0A00-000004000000}"/>
            </a:ext>
          </a:extLst>
        </xdr:cNvPr>
        <xdr:cNvSpPr>
          <a:spLocks noChangeAspect="1" noChangeArrowheads="1"/>
        </xdr:cNvSpPr>
      </xdr:nvSpPr>
      <xdr:spPr bwMode="auto">
        <a:xfrm>
          <a:off x="123825" y="17716501"/>
          <a:ext cx="1440000" cy="296471"/>
        </a:xfrm>
        <a:prstGeom prst="roundRect">
          <a:avLst>
            <a:gd name="adj" fmla="val 16667"/>
          </a:avLst>
        </a:prstGeom>
        <a:gradFill rotWithShape="1">
          <a:gsLst>
            <a:gs pos="0">
              <a:srgbClr val="6666FF">
                <a:gamma/>
                <a:shade val="46275"/>
                <a:invGamma/>
              </a:srgbClr>
            </a:gs>
            <a:gs pos="50000">
              <a:srgbClr val="6666FF"/>
            </a:gs>
            <a:gs pos="100000">
              <a:srgbClr val="6666FF">
                <a:gamma/>
                <a:shade val="46275"/>
                <a:invGamma/>
              </a:srgbClr>
            </a:gs>
          </a:gsLst>
          <a:lin ang="5400000" scaled="1"/>
        </a:gradFill>
        <a:ln w="9525">
          <a:solidFill>
            <a:srgbClr val="000000"/>
          </a:solidFill>
          <a:round/>
          <a:headEnd/>
          <a:tailEnd/>
        </a:ln>
      </xdr:spPr>
      <xdr:txBody>
        <a:bodyPr vertOverflow="clip" wrap="square" lIns="54864" tIns="22860" rIns="54864" bIns="22860" anchor="ctr" upright="1"/>
        <a:lstStyle/>
        <a:p>
          <a:pPr algn="ctr" rtl="0">
            <a:defRPr sz="1000"/>
          </a:pPr>
          <a:r>
            <a:rPr lang="ja-JP" altLang="en-US" sz="1200" b="1" i="0" u="none" strike="noStrike" baseline="0">
              <a:solidFill>
                <a:srgbClr val="FFFFFF"/>
              </a:solidFill>
              <a:latin typeface="HG丸ｺﾞｼｯｸM-PRO"/>
              <a:ea typeface="HG丸ｺﾞｼｯｸM-PRO"/>
            </a:rPr>
            <a:t>調査結果から</a:t>
          </a:r>
        </a:p>
      </xdr:txBody>
    </xdr:sp>
    <xdr:clientData/>
  </xdr:twoCellAnchor>
  <xdr:twoCellAnchor>
    <xdr:from>
      <xdr:col>15</xdr:col>
      <xdr:colOff>193411</xdr:colOff>
      <xdr:row>1</xdr:row>
      <xdr:rowOff>101335</xdr:rowOff>
    </xdr:from>
    <xdr:to>
      <xdr:col>33</xdr:col>
      <xdr:colOff>392906</xdr:colOff>
      <xdr:row>12</xdr:row>
      <xdr:rowOff>202406</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11587692" y="160866"/>
          <a:ext cx="9581620" cy="3125259"/>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行の幅を変更することにより、文章の量や枠の大きさを変更することができます。</a:t>
          </a:r>
          <a:endParaRPr kumimoji="1" lang="en-US" altLang="ja-JP" sz="1400"/>
        </a:p>
        <a:p>
          <a:endParaRPr kumimoji="1" lang="en-US" altLang="ja-JP" sz="1400"/>
        </a:p>
        <a:p>
          <a:endParaRPr kumimoji="1" lang="en-US" altLang="ja-JP" sz="1400"/>
        </a:p>
        <a:p>
          <a:endParaRPr kumimoji="1" lang="en-US" altLang="ja-JP" sz="1400"/>
        </a:p>
        <a:p>
          <a:endParaRPr kumimoji="1" lang="en-US" altLang="ja-JP" sz="1400"/>
        </a:p>
        <a:p>
          <a:r>
            <a:rPr kumimoji="1" lang="en-US" altLang="ja-JP" sz="1400"/>
            <a:t>※</a:t>
          </a:r>
          <a:r>
            <a:rPr kumimoji="1" lang="ja-JP" altLang="en-US" sz="1400"/>
            <a:t>文章が左のシートに収まらない場合は、画面下のタグ「４</a:t>
          </a:r>
          <a:r>
            <a:rPr kumimoji="1" lang="en-US" altLang="ja-JP" sz="1400"/>
            <a:t>_</a:t>
          </a:r>
          <a:r>
            <a:rPr kumimoji="1" lang="ja-JP" altLang="en-US" sz="1400"/>
            <a:t>調査結果から（分析）」を右クリックして、</a:t>
          </a:r>
          <a:endParaRPr kumimoji="1" lang="en-US" altLang="ja-JP" sz="1400"/>
        </a:p>
        <a:p>
          <a:r>
            <a:rPr kumimoji="1" lang="ja-JP" altLang="en-US" sz="1400"/>
            <a:t>　</a:t>
          </a:r>
          <a:r>
            <a:rPr kumimoji="1" lang="ja-JP" altLang="en-US" sz="1400" baseline="0"/>
            <a:t> 「移動またはコピー」→「コピーを作成する」にチェックを入れる→「末尾へ移動」→</a:t>
          </a:r>
          <a:r>
            <a:rPr kumimoji="1" lang="en-US" altLang="ja-JP" sz="1400" baseline="0"/>
            <a:t>OK</a:t>
          </a:r>
          <a:r>
            <a:rPr kumimoji="1" lang="ja-JP" altLang="en-US" sz="1400" baseline="0"/>
            <a:t>を押すと</a:t>
          </a:r>
          <a:endParaRPr kumimoji="1" lang="en-US" altLang="ja-JP" sz="1400" baseline="0"/>
        </a:p>
        <a:p>
          <a:r>
            <a:rPr kumimoji="1" lang="ja-JP" altLang="en-US" sz="1400" baseline="0"/>
            <a:t>　　同じシートが作成されます。学力調査に応じて、シートを分けて作成していただいても結構です。　</a:t>
          </a:r>
          <a:endParaRPr kumimoji="1" lang="en-US" altLang="ja-JP" sz="1400" baseline="0"/>
        </a:p>
        <a:p>
          <a:endParaRPr kumimoji="1" lang="en-US" altLang="ja-JP" sz="1400" baseline="0"/>
        </a:p>
        <a:p>
          <a:endParaRPr kumimoji="1" lang="en-US" altLang="ja-JP" sz="1400" baseline="0"/>
        </a:p>
        <a:p>
          <a:endParaRPr kumimoji="1" lang="en-US" altLang="ja-JP" sz="1400" baseline="0"/>
        </a:p>
        <a:p>
          <a:r>
            <a:rPr kumimoji="1" lang="en-US" altLang="ja-JP" sz="1400"/>
            <a:t>※</a:t>
          </a:r>
          <a:r>
            <a:rPr kumimoji="1" lang="ja-JP" altLang="en-US" sz="1400"/>
            <a:t>セルの中において任意の場所で改行をする場合は、「</a:t>
          </a:r>
          <a:r>
            <a:rPr kumimoji="1" lang="en-US" altLang="ja-JP" sz="1400"/>
            <a:t>ALT</a:t>
          </a:r>
          <a:r>
            <a:rPr kumimoji="1" lang="ja-JP" altLang="en-US" sz="1400"/>
            <a:t>キーを押しながら</a:t>
          </a:r>
          <a:r>
            <a:rPr kumimoji="1" lang="en-US" altLang="ja-JP" sz="1400"/>
            <a:t>Enter</a:t>
          </a:r>
          <a:r>
            <a:rPr kumimoji="1" lang="ja-JP" altLang="en-US" sz="1400"/>
            <a:t>キー」を押してください。</a:t>
          </a:r>
          <a:endParaRPr kumimoji="1" lang="en-US" altLang="ja-JP" sz="1400"/>
        </a:p>
      </xdr:txBody>
    </xdr:sp>
    <xdr:clientData/>
  </xdr:twoCellAnchor>
  <xdr:twoCellAnchor>
    <xdr:from>
      <xdr:col>15</xdr:col>
      <xdr:colOff>187854</xdr:colOff>
      <xdr:row>14</xdr:row>
      <xdr:rowOff>309562</xdr:rowOff>
    </xdr:from>
    <xdr:to>
      <xdr:col>31</xdr:col>
      <xdr:colOff>154781</xdr:colOff>
      <xdr:row>30</xdr:row>
      <xdr:rowOff>1516062</xdr:rowOff>
    </xdr:to>
    <xdr:sp macro="" textlink="">
      <xdr:nvSpPr>
        <xdr:cNvPr id="2" name="テキスト ボックス 1">
          <a:extLst>
            <a:ext uri="{FF2B5EF4-FFF2-40B4-BE49-F238E27FC236}">
              <a16:creationId xmlns:a16="http://schemas.microsoft.com/office/drawing/2014/main" id="{14DC9C0A-3C96-E38E-4E9F-705578353915}"/>
            </a:ext>
          </a:extLst>
        </xdr:cNvPr>
        <xdr:cNvSpPr txBox="1"/>
      </xdr:nvSpPr>
      <xdr:spPr>
        <a:xfrm>
          <a:off x="11582135" y="4155281"/>
          <a:ext cx="7967927" cy="730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a:t>
          </a:r>
          <a:r>
            <a:rPr kumimoji="1" lang="ja-JP" altLang="en-US" sz="1200"/>
            <a:t>例</a:t>
          </a:r>
          <a:r>
            <a:rPr kumimoji="1" lang="en-US" altLang="ja-JP" sz="1200"/>
            <a:t>】</a:t>
          </a:r>
          <a:r>
            <a:rPr kumimoji="1" lang="ja-JP" altLang="en-US" sz="1200"/>
            <a:t>（１つの文書例としてご参考ください）</a:t>
          </a:r>
          <a:endParaRPr kumimoji="1" lang="en-US" altLang="ja-JP" sz="1200"/>
        </a:p>
        <a:p>
          <a:endParaRPr kumimoji="1" lang="en-US" altLang="ja-JP" sz="1200"/>
        </a:p>
        <a:p>
          <a:r>
            <a:rPr kumimoji="1" lang="en-US" altLang="ja-JP" sz="1200"/>
            <a:t>【</a:t>
          </a:r>
          <a:r>
            <a:rPr kumimoji="1" lang="ja-JP" altLang="en-US" sz="1200"/>
            <a:t>成果と課題</a:t>
          </a:r>
          <a:r>
            <a:rPr kumimoji="1" lang="en-US" altLang="ja-JP" sz="1200"/>
            <a:t>】</a:t>
          </a:r>
        </a:p>
        <a:p>
          <a:r>
            <a:rPr kumimoji="1" lang="en-US" altLang="ja-JP" sz="1200"/>
            <a:t>○</a:t>
          </a:r>
          <a:r>
            <a:rPr kumimoji="1" lang="ja-JP" altLang="en-US" sz="1200"/>
            <a:t>全国学力・学習状況調査結果</a:t>
          </a:r>
        </a:p>
        <a:p>
          <a:r>
            <a:rPr kumimoji="1" lang="ja-JP" altLang="en-US" sz="1200"/>
            <a:t>＜国語＞　全国と比較して、「書くこと」の領域において</a:t>
          </a:r>
          <a:r>
            <a:rPr kumimoji="1" lang="en-US" altLang="ja-JP" sz="1200"/>
            <a:t>…</a:t>
          </a:r>
          <a:r>
            <a:rPr kumimoji="1" lang="ja-JP" altLang="en-US" sz="1200"/>
            <a:t>　　　　　　　　　であった。</a:t>
          </a:r>
        </a:p>
        <a:p>
          <a:r>
            <a:rPr kumimoji="1" lang="ja-JP" altLang="en-US" sz="1200"/>
            <a:t>＜数学＞　全国と比較して、「関数」の領域において</a:t>
          </a:r>
          <a:r>
            <a:rPr kumimoji="1" lang="en-US" altLang="ja-JP" sz="1200"/>
            <a:t>…</a:t>
          </a:r>
          <a:r>
            <a:rPr kumimoji="1" lang="ja-JP" altLang="en-US" sz="1200"/>
            <a:t>　　　　　　 　　　　であった。</a:t>
          </a:r>
        </a:p>
        <a:p>
          <a:r>
            <a:rPr kumimoji="1" lang="ja-JP" altLang="en-US" sz="1200"/>
            <a:t>＜理科＞　全国と比較して、「聞くこと」の領域において</a:t>
          </a:r>
          <a:r>
            <a:rPr kumimoji="1" lang="en-US" altLang="ja-JP" sz="1200"/>
            <a:t>…</a:t>
          </a:r>
          <a:r>
            <a:rPr kumimoji="1" lang="ja-JP" altLang="en-US" sz="1200"/>
            <a:t>　　　　　　　　　であった。</a:t>
          </a:r>
        </a:p>
        <a:p>
          <a:endParaRPr kumimoji="1" lang="ja-JP" altLang="en-US" sz="1200"/>
        </a:p>
        <a:p>
          <a:r>
            <a:rPr kumimoji="1" lang="ja-JP" altLang="en-US" sz="1200"/>
            <a:t>○中学生チャレンジテスト（３年生）</a:t>
          </a:r>
        </a:p>
        <a:p>
          <a:r>
            <a:rPr kumimoji="1" lang="ja-JP" altLang="en-US" sz="1200"/>
            <a:t>＜成果＞</a:t>
          </a:r>
        </a:p>
        <a:p>
          <a:r>
            <a:rPr kumimoji="1" lang="ja-JP" altLang="en-US" sz="1200"/>
            <a:t>平均点は大阪府と比較して、　　　　　　　　　　　　　　　　　　　　　　　　　　　　　　　　　　　　　　　　　　　 であった。</a:t>
          </a:r>
        </a:p>
        <a:p>
          <a:r>
            <a:rPr kumimoji="1" lang="ja-JP" altLang="en-US" sz="1200"/>
            <a:t>＜課題＞</a:t>
          </a:r>
        </a:p>
        <a:p>
          <a:r>
            <a:rPr kumimoji="1" lang="ja-JP" altLang="en-US" sz="1200"/>
            <a:t>○○科において、　　　　　　　　　　　　　　　　　　　　　　　　　　　　　　　　　　　　　　　　　　　　　　　　　　 であった。</a:t>
          </a:r>
        </a:p>
        <a:p>
          <a:r>
            <a:rPr kumimoji="1" lang="ja-JP" altLang="en-US" sz="1200"/>
            <a:t>　　　　　　　　　　　　　</a:t>
          </a:r>
        </a:p>
        <a:p>
          <a:endParaRPr kumimoji="1" lang="ja-JP" altLang="en-US" sz="1200"/>
        </a:p>
        <a:p>
          <a:r>
            <a:rPr kumimoji="1" lang="ja-JP" altLang="en-US" sz="1200"/>
            <a:t>○大阪市英語力調査（</a:t>
          </a:r>
          <a:r>
            <a:rPr kumimoji="1" lang="en-US" altLang="ja-JP" sz="1200"/>
            <a:t>GTEC</a:t>
          </a:r>
          <a:r>
            <a:rPr kumimoji="1" lang="ja-JP" altLang="en-US" sz="1200"/>
            <a:t>）において、</a:t>
          </a:r>
        </a:p>
        <a:p>
          <a:r>
            <a:rPr kumimoji="1" lang="ja-JP" altLang="en-US" sz="1200"/>
            <a:t>＜成果＞</a:t>
          </a:r>
        </a:p>
        <a:p>
          <a:r>
            <a:rPr kumimoji="1" lang="ja-JP" altLang="en-US" sz="1200"/>
            <a:t>「読むこと」は大阪市と比較して、　　　　　　　　　　　　　　　　　　　　　　　　　　　　　　　　　　　　　　　　    であった。</a:t>
          </a:r>
        </a:p>
        <a:p>
          <a:r>
            <a:rPr kumimoji="1" lang="ja-JP" altLang="en-US" sz="1200"/>
            <a:t>＜課題＞</a:t>
          </a:r>
        </a:p>
        <a:p>
          <a:r>
            <a:rPr kumimoji="1" lang="ja-JP" altLang="en-US" sz="1200"/>
            <a:t>「聞くこと」は大阪市と比較して、　　　　　　　　　　　　　　　　　　　　　　　　　　　　　　　　　　　　　　　　　　 であった。</a:t>
          </a:r>
          <a:endParaRPr kumimoji="1" lang="en-US" altLang="ja-JP" sz="1200"/>
        </a:p>
        <a:p>
          <a:endParaRPr kumimoji="1" lang="en-US" altLang="ja-JP" sz="1200"/>
        </a:p>
        <a:p>
          <a:r>
            <a:rPr kumimoji="1" lang="ja-JP" altLang="en-US" sz="1200"/>
            <a:t>○中学生チャレンジテスト（１年生・２年生）・中学生チャレンジテスト</a:t>
          </a:r>
          <a:r>
            <a:rPr kumimoji="1" lang="en-US" altLang="ja-JP" sz="1200"/>
            <a:t>plus</a:t>
          </a:r>
        </a:p>
        <a:p>
          <a:r>
            <a:rPr kumimoji="1" lang="ja-JP" altLang="en-US" sz="1200"/>
            <a:t>＜成果＞</a:t>
          </a:r>
        </a:p>
        <a:p>
          <a:r>
            <a:rPr kumimoji="1" lang="ja-JP" altLang="en-US" sz="1200"/>
            <a:t>平均正答率は大阪府と比較して、　　　　　　　　　　　　　　　　　　　　　　　　　　　　　　　　　　　　　　　　であった。</a:t>
          </a:r>
        </a:p>
        <a:p>
          <a:r>
            <a:rPr kumimoji="1" lang="ja-JP" altLang="en-US" sz="1200"/>
            <a:t>＜課題＞</a:t>
          </a:r>
        </a:p>
        <a:p>
          <a:r>
            <a:rPr kumimoji="1" lang="ja-JP" altLang="en-US" sz="1200"/>
            <a:t>○○科において、　　　　　　　　　　　　　　　　　　　　　　　　　　　　　　　　　　　　　　　　　　　　　　　　　　であった。　　　　　　</a:t>
          </a:r>
        </a:p>
        <a:p>
          <a:endParaRPr kumimoji="1" lang="ja-JP" altLang="en-US" sz="1200"/>
        </a:p>
        <a:p>
          <a:r>
            <a:rPr kumimoji="1" lang="ja-JP" altLang="en-US" sz="1200"/>
            <a:t>○全国体力・運動能力、運動習慣等調査において、</a:t>
          </a:r>
        </a:p>
        <a:p>
          <a:r>
            <a:rPr kumimoji="1" lang="ja-JP" altLang="en-US" sz="1200"/>
            <a:t>＜成果＞</a:t>
          </a:r>
        </a:p>
        <a:p>
          <a:r>
            <a:rPr kumimoji="1" lang="ja-JP" altLang="en-US" sz="1200"/>
            <a:t>握力は全国と比較して、　　　　　　　　　　　　　　　　　　　　　　　　　　　　　　　　　　　　　　　　　　　　　　であった。</a:t>
          </a:r>
        </a:p>
        <a:p>
          <a:r>
            <a:rPr kumimoji="1" lang="ja-JP" altLang="en-US" sz="1200"/>
            <a:t>＜課題＞</a:t>
          </a:r>
        </a:p>
        <a:p>
          <a:r>
            <a:rPr kumimoji="1" lang="en-US" altLang="ja-JP" sz="1200"/>
            <a:t>20m</a:t>
          </a:r>
          <a:r>
            <a:rPr kumimoji="1" lang="ja-JP" altLang="en-US" sz="1200"/>
            <a:t>シャトルランは全国と比較して、　　　　　　　　　　　　　　　　　　　　　　　　　　　　　　　　　　　　　　　であった。　　　</a:t>
          </a:r>
          <a:endParaRPr kumimoji="1" lang="en-US" altLang="ja-JP" sz="1200"/>
        </a:p>
        <a:p>
          <a:endParaRPr kumimoji="1" lang="en-US" altLang="ja-JP" sz="1200"/>
        </a:p>
        <a:p>
          <a:r>
            <a:rPr kumimoji="1" lang="en-US" altLang="ja-JP" sz="1200"/>
            <a:t>【</a:t>
          </a:r>
          <a:r>
            <a:rPr kumimoji="1" lang="ja-JP" altLang="en-US" sz="1200"/>
            <a:t>今後に向けて</a:t>
          </a:r>
          <a:r>
            <a:rPr kumimoji="1" lang="en-US" altLang="ja-JP" sz="1200"/>
            <a:t>】</a:t>
          </a:r>
        </a:p>
        <a:p>
          <a:r>
            <a:rPr kumimoji="1" lang="ja-JP" altLang="en-US" sz="1200"/>
            <a:t>授業規律を確保しつつ、生徒の学力向上に向けた授業改善に向けた取組として、　　　　　　　　　　　を行う。</a:t>
          </a:r>
        </a:p>
        <a:p>
          <a:r>
            <a:rPr kumimoji="1" lang="ja-JP" altLang="en-US" sz="1200"/>
            <a:t>体力向上については、授業の中で　　　　　　　　　　　　　　　　　　　　　　　　　　　　　を高める運動を実施する。</a:t>
          </a:r>
        </a:p>
      </xdr:txBody>
    </xdr:sp>
    <xdr:clientData/>
  </xdr:twoCellAnchor>
  <xdr:twoCellAnchor editAs="oneCell">
    <xdr:from>
      <xdr:col>28</xdr:col>
      <xdr:colOff>488156</xdr:colOff>
      <xdr:row>1</xdr:row>
      <xdr:rowOff>35720</xdr:rowOff>
    </xdr:from>
    <xdr:to>
      <xdr:col>31</xdr:col>
      <xdr:colOff>426445</xdr:colOff>
      <xdr:row>6</xdr:row>
      <xdr:rowOff>178594</xdr:rowOff>
    </xdr:to>
    <xdr:pic>
      <xdr:nvPicPr>
        <xdr:cNvPr id="6" name="図 5">
          <a:extLst>
            <a:ext uri="{FF2B5EF4-FFF2-40B4-BE49-F238E27FC236}">
              <a16:creationId xmlns:a16="http://schemas.microsoft.com/office/drawing/2014/main" id="{4A8C1F60-52F8-5332-060C-097F0B466B3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40798"/>
        <a:stretch/>
      </xdr:blipFill>
      <xdr:spPr>
        <a:xfrm>
          <a:off x="18383250" y="95251"/>
          <a:ext cx="1438476" cy="1071562"/>
        </a:xfrm>
        <a:prstGeom prst="rect">
          <a:avLst/>
        </a:prstGeom>
      </xdr:spPr>
    </xdr:pic>
    <xdr:clientData/>
  </xdr:twoCellAnchor>
  <xdr:twoCellAnchor>
    <xdr:from>
      <xdr:col>28</xdr:col>
      <xdr:colOff>273845</xdr:colOff>
      <xdr:row>2</xdr:row>
      <xdr:rowOff>130969</xdr:rowOff>
    </xdr:from>
    <xdr:to>
      <xdr:col>28</xdr:col>
      <xdr:colOff>488157</xdr:colOff>
      <xdr:row>4</xdr:row>
      <xdr:rowOff>238125</xdr:rowOff>
    </xdr:to>
    <xdr:sp macro="" textlink="">
      <xdr:nvSpPr>
        <xdr:cNvPr id="7" name="矢印: 上下 6">
          <a:extLst>
            <a:ext uri="{FF2B5EF4-FFF2-40B4-BE49-F238E27FC236}">
              <a16:creationId xmlns:a16="http://schemas.microsoft.com/office/drawing/2014/main" id="{52661AA2-24B7-8C4A-40BC-DCD7ADA6325C}"/>
            </a:ext>
          </a:extLst>
        </xdr:cNvPr>
        <xdr:cNvSpPr/>
      </xdr:nvSpPr>
      <xdr:spPr>
        <a:xfrm>
          <a:off x="18168939" y="404813"/>
          <a:ext cx="214312" cy="381000"/>
        </a:xfrm>
        <a:prstGeom prst="up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31</xdr:col>
      <xdr:colOff>214313</xdr:colOff>
      <xdr:row>7</xdr:row>
      <xdr:rowOff>261939</xdr:rowOff>
    </xdr:from>
    <xdr:to>
      <xdr:col>34</xdr:col>
      <xdr:colOff>404813</xdr:colOff>
      <xdr:row>14</xdr:row>
      <xdr:rowOff>127451</xdr:rowOff>
    </xdr:to>
    <xdr:pic>
      <xdr:nvPicPr>
        <xdr:cNvPr id="9" name="図 8">
          <a:extLst>
            <a:ext uri="{FF2B5EF4-FFF2-40B4-BE49-F238E27FC236}">
              <a16:creationId xmlns:a16="http://schemas.microsoft.com/office/drawing/2014/main" id="{C4865A10-8648-A383-6815-1ED355CBF687}"/>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19609594" y="1440658"/>
          <a:ext cx="2262188" cy="2532512"/>
        </a:xfrm>
        <a:prstGeom prst="rect">
          <a:avLst/>
        </a:prstGeom>
      </xdr:spPr>
    </xdr:pic>
    <xdr:clientData/>
  </xdr:twoCellAnchor>
  <xdr:twoCellAnchor editAs="oneCell">
    <xdr:from>
      <xdr:col>35</xdr:col>
      <xdr:colOff>166686</xdr:colOff>
      <xdr:row>7</xdr:row>
      <xdr:rowOff>261938</xdr:rowOff>
    </xdr:from>
    <xdr:to>
      <xdr:col>38</xdr:col>
      <xdr:colOff>583404</xdr:colOff>
      <xdr:row>14</xdr:row>
      <xdr:rowOff>148485</xdr:rowOff>
    </xdr:to>
    <xdr:pic>
      <xdr:nvPicPr>
        <xdr:cNvPr id="12" name="図 11">
          <a:extLst>
            <a:ext uri="{FF2B5EF4-FFF2-40B4-BE49-F238E27FC236}">
              <a16:creationId xmlns:a16="http://schemas.microsoft.com/office/drawing/2014/main" id="{2877902F-FE7A-B715-AB5D-F996F049238A}"/>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2324217" y="1440657"/>
          <a:ext cx="2488406" cy="2553547"/>
        </a:xfrm>
        <a:prstGeom prst="rect">
          <a:avLst/>
        </a:prstGeom>
      </xdr:spPr>
    </xdr:pic>
    <xdr:clientData/>
  </xdr:twoCellAnchor>
  <xdr:twoCellAnchor>
    <xdr:from>
      <xdr:col>29</xdr:col>
      <xdr:colOff>631032</xdr:colOff>
      <xdr:row>14</xdr:row>
      <xdr:rowOff>119063</xdr:rowOff>
    </xdr:from>
    <xdr:to>
      <xdr:col>33</xdr:col>
      <xdr:colOff>154782</xdr:colOff>
      <xdr:row>15</xdr:row>
      <xdr:rowOff>178594</xdr:rowOff>
    </xdr:to>
    <xdr:sp macro="" textlink="">
      <xdr:nvSpPr>
        <xdr:cNvPr id="13" name="吹き出し: 円形 12">
          <a:extLst>
            <a:ext uri="{FF2B5EF4-FFF2-40B4-BE49-F238E27FC236}">
              <a16:creationId xmlns:a16="http://schemas.microsoft.com/office/drawing/2014/main" id="{09B052FA-290F-4577-33A9-C9B28E84FE0A}"/>
            </a:ext>
          </a:extLst>
        </xdr:cNvPr>
        <xdr:cNvSpPr/>
      </xdr:nvSpPr>
      <xdr:spPr>
        <a:xfrm>
          <a:off x="19216688" y="3964782"/>
          <a:ext cx="1714500" cy="440531"/>
        </a:xfrm>
        <a:prstGeom prst="wedgeEllipseCallout">
          <a:avLst>
            <a:gd name="adj1" fmla="val 13889"/>
            <a:gd name="adj2" fmla="val -70833"/>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rPr>
            <a:t>右クリック</a:t>
          </a:r>
        </a:p>
      </xdr:txBody>
    </xdr:sp>
    <xdr:clientData/>
  </xdr:twoCellAnchor>
  <xdr:twoCellAnchor>
    <xdr:from>
      <xdr:col>32</xdr:col>
      <xdr:colOff>297655</xdr:colOff>
      <xdr:row>9</xdr:row>
      <xdr:rowOff>202407</xdr:rowOff>
    </xdr:from>
    <xdr:to>
      <xdr:col>34</xdr:col>
      <xdr:colOff>476249</xdr:colOff>
      <xdr:row>10</xdr:row>
      <xdr:rowOff>23813</xdr:rowOff>
    </xdr:to>
    <xdr:sp macro="" textlink="">
      <xdr:nvSpPr>
        <xdr:cNvPr id="14" name="四角形: 角を丸くする 13">
          <a:extLst>
            <a:ext uri="{FF2B5EF4-FFF2-40B4-BE49-F238E27FC236}">
              <a16:creationId xmlns:a16="http://schemas.microsoft.com/office/drawing/2014/main" id="{2B792658-9221-A5FB-8533-10911C008007}"/>
            </a:ext>
          </a:extLst>
        </xdr:cNvPr>
        <xdr:cNvSpPr/>
      </xdr:nvSpPr>
      <xdr:spPr>
        <a:xfrm>
          <a:off x="20383499" y="2143126"/>
          <a:ext cx="1559719" cy="202406"/>
        </a:xfrm>
        <a:prstGeom prst="roundRect">
          <a:avLst/>
        </a:prstGeom>
        <a:noFill/>
        <a:ln w="28575">
          <a:solidFill>
            <a:srgbClr val="FF0000"/>
          </a:solidFill>
          <a:prstDash val="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523875</xdr:colOff>
      <xdr:row>12</xdr:row>
      <xdr:rowOff>321469</xdr:rowOff>
    </xdr:from>
    <xdr:to>
      <xdr:col>37</xdr:col>
      <xdr:colOff>166688</xdr:colOff>
      <xdr:row>14</xdr:row>
      <xdr:rowOff>154781</xdr:rowOff>
    </xdr:to>
    <xdr:sp macro="" textlink="">
      <xdr:nvSpPr>
        <xdr:cNvPr id="15" name="吹き出し: 円形 14">
          <a:extLst>
            <a:ext uri="{FF2B5EF4-FFF2-40B4-BE49-F238E27FC236}">
              <a16:creationId xmlns:a16="http://schemas.microsoft.com/office/drawing/2014/main" id="{66F9B16D-98DB-4444-BDD8-29C2B893C2AD}"/>
            </a:ext>
          </a:extLst>
        </xdr:cNvPr>
        <xdr:cNvSpPr/>
      </xdr:nvSpPr>
      <xdr:spPr>
        <a:xfrm>
          <a:off x="21990844" y="3405188"/>
          <a:ext cx="1714500" cy="595312"/>
        </a:xfrm>
        <a:prstGeom prst="wedgeEllipseCallout">
          <a:avLst>
            <a:gd name="adj1" fmla="val 13889"/>
            <a:gd name="adj2" fmla="val -70833"/>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200" b="1">
              <a:solidFill>
                <a:sysClr val="windowText" lastClr="000000"/>
              </a:solidFill>
            </a:rPr>
            <a:t>チェックを入れて</a:t>
          </a:r>
          <a:endParaRPr kumimoji="1" lang="en-US" altLang="ja-JP" sz="1200" b="1">
            <a:solidFill>
              <a:sysClr val="windowText" lastClr="000000"/>
            </a:solidFill>
          </a:endParaRPr>
        </a:p>
        <a:p>
          <a:pPr algn="ctr"/>
          <a:r>
            <a:rPr kumimoji="1" lang="en-US" altLang="ja-JP" sz="1200" b="1">
              <a:solidFill>
                <a:sysClr val="windowText" lastClr="000000"/>
              </a:solidFill>
            </a:rPr>
            <a:t>OK</a:t>
          </a:r>
          <a:r>
            <a:rPr kumimoji="1" lang="ja-JP" altLang="en-US" sz="1200" b="1">
              <a:solidFill>
                <a:sysClr val="windowText" lastClr="000000"/>
              </a:solidFill>
            </a:rPr>
            <a:t>ボタンを押す</a:t>
          </a:r>
        </a:p>
      </xdr:txBody>
    </xdr:sp>
    <xdr:clientData/>
  </xdr:twoCellAnchor>
  <xdr:twoCellAnchor>
    <xdr:from>
      <xdr:col>34</xdr:col>
      <xdr:colOff>392907</xdr:colOff>
      <xdr:row>9</xdr:row>
      <xdr:rowOff>369094</xdr:rowOff>
    </xdr:from>
    <xdr:to>
      <xdr:col>35</xdr:col>
      <xdr:colOff>452438</xdr:colOff>
      <xdr:row>12</xdr:row>
      <xdr:rowOff>202407</xdr:rowOff>
    </xdr:to>
    <xdr:sp macro="" textlink="">
      <xdr:nvSpPr>
        <xdr:cNvPr id="10" name="矢印: 右 9">
          <a:extLst>
            <a:ext uri="{FF2B5EF4-FFF2-40B4-BE49-F238E27FC236}">
              <a16:creationId xmlns:a16="http://schemas.microsoft.com/office/drawing/2014/main" id="{F219355A-8AAC-59EB-03D9-4B20F27AB083}"/>
            </a:ext>
          </a:extLst>
        </xdr:cNvPr>
        <xdr:cNvSpPr/>
      </xdr:nvSpPr>
      <xdr:spPr>
        <a:xfrm>
          <a:off x="21859876" y="2309813"/>
          <a:ext cx="750093" cy="976313"/>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16</xdr:col>
      <xdr:colOff>233818</xdr:colOff>
      <xdr:row>42</xdr:row>
      <xdr:rowOff>240165</xdr:rowOff>
    </xdr:from>
    <xdr:to>
      <xdr:col>20</xdr:col>
      <xdr:colOff>326601</xdr:colOff>
      <xdr:row>51</xdr:row>
      <xdr:rowOff>132118</xdr:rowOff>
    </xdr:to>
    <xdr:pic>
      <xdr:nvPicPr>
        <xdr:cNvPr id="22" name="図 21">
          <a:extLst>
            <a:ext uri="{FF2B5EF4-FFF2-40B4-BE49-F238E27FC236}">
              <a16:creationId xmlns:a16="http://schemas.microsoft.com/office/drawing/2014/main" id="{99DAEEBF-C386-A1DE-B9EA-E15338A012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96668" y="11555865"/>
          <a:ext cx="1835858" cy="2568478"/>
        </a:xfrm>
        <a:prstGeom prst="rect">
          <a:avLst/>
        </a:prstGeom>
      </xdr:spPr>
    </xdr:pic>
    <xdr:clientData/>
  </xdr:twoCellAnchor>
  <xdr:twoCellAnchor>
    <xdr:from>
      <xdr:col>1</xdr:col>
      <xdr:colOff>95251</xdr:colOff>
      <xdr:row>31</xdr:row>
      <xdr:rowOff>93051</xdr:rowOff>
    </xdr:from>
    <xdr:to>
      <xdr:col>8</xdr:col>
      <xdr:colOff>1</xdr:colOff>
      <xdr:row>37</xdr:row>
      <xdr:rowOff>109904</xdr:rowOff>
    </xdr:to>
    <xdr:graphicFrame macro="">
      <xdr:nvGraphicFramePr>
        <xdr:cNvPr id="2" name="Chart 3">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102577</xdr:colOff>
      <xdr:row>37</xdr:row>
      <xdr:rowOff>168519</xdr:rowOff>
    </xdr:from>
    <xdr:to>
      <xdr:col>8</xdr:col>
      <xdr:colOff>7327</xdr:colOff>
      <xdr:row>42</xdr:row>
      <xdr:rowOff>333788</xdr:rowOff>
    </xdr:to>
    <xdr:graphicFrame macro="">
      <xdr:nvGraphicFramePr>
        <xdr:cNvPr id="3" name="グラフ 11">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28573</xdr:colOff>
      <xdr:row>5</xdr:row>
      <xdr:rowOff>0</xdr:rowOff>
    </xdr:from>
    <xdr:to>
      <xdr:col>14</xdr:col>
      <xdr:colOff>504824</xdr:colOff>
      <xdr:row>6</xdr:row>
      <xdr:rowOff>0</xdr:rowOff>
    </xdr:to>
    <xdr:sp macro="" textlink="">
      <xdr:nvSpPr>
        <xdr:cNvPr id="4" name="AutoShape 117">
          <a:extLst>
            <a:ext uri="{FF2B5EF4-FFF2-40B4-BE49-F238E27FC236}">
              <a16:creationId xmlns:a16="http://schemas.microsoft.com/office/drawing/2014/main" id="{00000000-0008-0000-0B00-000004000000}"/>
            </a:ext>
          </a:extLst>
        </xdr:cNvPr>
        <xdr:cNvSpPr>
          <a:spLocks noChangeArrowheads="1"/>
        </xdr:cNvSpPr>
      </xdr:nvSpPr>
      <xdr:spPr bwMode="auto">
        <a:xfrm>
          <a:off x="152398" y="647700"/>
          <a:ext cx="7038976" cy="381000"/>
        </a:xfrm>
        <a:prstGeom prst="roundRect">
          <a:avLst>
            <a:gd name="adj" fmla="val 16667"/>
          </a:avLst>
        </a:prstGeom>
        <a:gradFill rotWithShape="1">
          <a:gsLst>
            <a:gs pos="0">
              <a:srgbClr val="2F2F76"/>
            </a:gs>
            <a:gs pos="50000">
              <a:srgbClr val="6666FF"/>
            </a:gs>
            <a:gs pos="100000">
              <a:srgbClr val="2F2F76"/>
            </a:gs>
          </a:gsLst>
          <a:lin ang="5400000" scaled="1"/>
        </a:gradFill>
        <a:ln w="9525">
          <a:solidFill>
            <a:srgbClr val="000000"/>
          </a:solidFill>
          <a:round/>
          <a:headEnd/>
          <a:tailEnd/>
        </a:ln>
      </xdr:spPr>
      <xdr:txBody>
        <a:bodyPr vertOverflow="clip" wrap="square" lIns="54864" tIns="22860" rIns="54864" bIns="22860" anchor="ctr" upright="1"/>
        <a:lstStyle/>
        <a:p>
          <a:pPr algn="ctr" rtl="0">
            <a:defRPr sz="1000"/>
          </a:pPr>
          <a:r>
            <a:rPr lang="ja-JP" altLang="en-US" sz="1600" b="1" i="0" u="none" strike="noStrike" baseline="0">
              <a:solidFill>
                <a:srgbClr val="FFFFFF"/>
              </a:solidFill>
              <a:latin typeface="HG丸ｺﾞｼｯｸM-PRO"/>
              <a:ea typeface="HG丸ｺﾞｼｯｸM-PRO"/>
            </a:rPr>
            <a:t>全国学力・学習状況調査　教科に関する調査より</a:t>
          </a:r>
        </a:p>
      </xdr:txBody>
    </xdr:sp>
    <xdr:clientData/>
  </xdr:twoCellAnchor>
  <xdr:twoCellAnchor>
    <xdr:from>
      <xdr:col>2</xdr:col>
      <xdr:colOff>2047</xdr:colOff>
      <xdr:row>14</xdr:row>
      <xdr:rowOff>71694</xdr:rowOff>
    </xdr:from>
    <xdr:to>
      <xdr:col>8</xdr:col>
      <xdr:colOff>3310</xdr:colOff>
      <xdr:row>20</xdr:row>
      <xdr:rowOff>222715</xdr:rowOff>
    </xdr:to>
    <xdr:graphicFrame macro="">
      <xdr:nvGraphicFramePr>
        <xdr:cNvPr id="5" name="グラフ 4">
          <a:extLst>
            <a:ext uri="{FF2B5EF4-FFF2-40B4-BE49-F238E27FC236}">
              <a16:creationId xmlns:a16="http://schemas.microsoft.com/office/drawing/2014/main" id="{00000000-0008-0000-0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2284</xdr:colOff>
      <xdr:row>14</xdr:row>
      <xdr:rowOff>71693</xdr:rowOff>
    </xdr:from>
    <xdr:to>
      <xdr:col>15</xdr:col>
      <xdr:colOff>2285</xdr:colOff>
      <xdr:row>20</xdr:row>
      <xdr:rowOff>183173</xdr:rowOff>
    </xdr:to>
    <xdr:graphicFrame macro="">
      <xdr:nvGraphicFramePr>
        <xdr:cNvPr id="6" name="グラフ 5">
          <a:extLst>
            <a:ext uri="{FF2B5EF4-FFF2-40B4-BE49-F238E27FC236}">
              <a16:creationId xmlns:a16="http://schemas.microsoft.com/office/drawing/2014/main" id="{00000000-0008-0000-0B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46157</xdr:colOff>
      <xdr:row>31</xdr:row>
      <xdr:rowOff>95251</xdr:rowOff>
    </xdr:from>
    <xdr:to>
      <xdr:col>15</xdr:col>
      <xdr:colOff>117232</xdr:colOff>
      <xdr:row>37</xdr:row>
      <xdr:rowOff>117230</xdr:rowOff>
    </xdr:to>
    <xdr:graphicFrame macro="">
      <xdr:nvGraphicFramePr>
        <xdr:cNvPr id="12" name="Chart 3">
          <a:extLst>
            <a:ext uri="{FF2B5EF4-FFF2-40B4-BE49-F238E27FC236}">
              <a16:creationId xmlns:a16="http://schemas.microsoft.com/office/drawing/2014/main" id="{00000000-0008-0000-0B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65942</xdr:colOff>
      <xdr:row>37</xdr:row>
      <xdr:rowOff>170090</xdr:rowOff>
    </xdr:from>
    <xdr:to>
      <xdr:col>15</xdr:col>
      <xdr:colOff>87923</xdr:colOff>
      <xdr:row>42</xdr:row>
      <xdr:rowOff>333374</xdr:rowOff>
    </xdr:to>
    <xdr:graphicFrame macro="">
      <xdr:nvGraphicFramePr>
        <xdr:cNvPr id="13" name="グラフ 10">
          <a:extLst>
            <a:ext uri="{FF2B5EF4-FFF2-40B4-BE49-F238E27FC236}">
              <a16:creationId xmlns:a16="http://schemas.microsoft.com/office/drawing/2014/main" id="{00000000-0008-0000-0B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433490</xdr:colOff>
      <xdr:row>53</xdr:row>
      <xdr:rowOff>78607</xdr:rowOff>
    </xdr:from>
    <xdr:to>
      <xdr:col>13</xdr:col>
      <xdr:colOff>95506</xdr:colOff>
      <xdr:row>60</xdr:row>
      <xdr:rowOff>267187</xdr:rowOff>
    </xdr:to>
    <xdr:graphicFrame macro="">
      <xdr:nvGraphicFramePr>
        <xdr:cNvPr id="11" name="Chart 3">
          <a:extLst>
            <a:ext uri="{FF2B5EF4-FFF2-40B4-BE49-F238E27FC236}">
              <a16:creationId xmlns:a16="http://schemas.microsoft.com/office/drawing/2014/main" id="{00000000-0008-0000-0B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438150</xdr:colOff>
      <xdr:row>60</xdr:row>
      <xdr:rowOff>357188</xdr:rowOff>
    </xdr:from>
    <xdr:to>
      <xdr:col>13</xdr:col>
      <xdr:colOff>104775</xdr:colOff>
      <xdr:row>67</xdr:row>
      <xdr:rowOff>266700</xdr:rowOff>
    </xdr:to>
    <xdr:graphicFrame macro="">
      <xdr:nvGraphicFramePr>
        <xdr:cNvPr id="14" name="グラフ 11">
          <a:extLst>
            <a:ext uri="{FF2B5EF4-FFF2-40B4-BE49-F238E27FC236}">
              <a16:creationId xmlns:a16="http://schemas.microsoft.com/office/drawing/2014/main" id="{00000000-0008-0000-0B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16</xdr:col>
      <xdr:colOff>178594</xdr:colOff>
      <xdr:row>1</xdr:row>
      <xdr:rowOff>99220</xdr:rowOff>
    </xdr:from>
    <xdr:to>
      <xdr:col>22</xdr:col>
      <xdr:colOff>377031</xdr:colOff>
      <xdr:row>2</xdr:row>
      <xdr:rowOff>208360</xdr:rowOff>
    </xdr:to>
    <xdr:sp macro="" textlink="">
      <xdr:nvSpPr>
        <xdr:cNvPr id="7" name="テキスト ボックス 6">
          <a:extLst>
            <a:ext uri="{FF2B5EF4-FFF2-40B4-BE49-F238E27FC236}">
              <a16:creationId xmlns:a16="http://schemas.microsoft.com/office/drawing/2014/main" id="{5E75EE31-5A34-4DAE-8AA8-773DCC4AF9D6}"/>
            </a:ext>
          </a:extLst>
        </xdr:cNvPr>
        <xdr:cNvSpPr txBox="1"/>
      </xdr:nvSpPr>
      <xdr:spPr>
        <a:xfrm>
          <a:off x="7758907" y="158751"/>
          <a:ext cx="3125390" cy="3274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数値の入力は</a:t>
          </a:r>
          <a:r>
            <a:rPr kumimoji="1" lang="ja-JP" altLang="en-US" sz="1100" b="1">
              <a:solidFill>
                <a:srgbClr val="FF0000"/>
              </a:solidFill>
            </a:rPr>
            <a:t>「２</a:t>
          </a:r>
          <a:r>
            <a:rPr kumimoji="1" lang="en-US" altLang="ja-JP" sz="1100" b="1">
              <a:solidFill>
                <a:srgbClr val="FF0000"/>
              </a:solidFill>
            </a:rPr>
            <a:t>_</a:t>
          </a:r>
          <a:r>
            <a:rPr kumimoji="1" lang="ja-JP" altLang="en-US" sz="1100" b="1">
              <a:solidFill>
                <a:srgbClr val="FF0000"/>
              </a:solidFill>
            </a:rPr>
            <a:t>入力シート」</a:t>
          </a:r>
          <a:r>
            <a:rPr kumimoji="1" lang="ja-JP" altLang="en-US" sz="1100"/>
            <a:t>で行ってください。</a:t>
          </a:r>
        </a:p>
      </xdr:txBody>
    </xdr:sp>
    <xdr:clientData/>
  </xdr:twoCellAnchor>
  <xdr:twoCellAnchor>
    <xdr:from>
      <xdr:col>16</xdr:col>
      <xdr:colOff>207964</xdr:colOff>
      <xdr:row>37</xdr:row>
      <xdr:rowOff>109142</xdr:rowOff>
    </xdr:from>
    <xdr:to>
      <xdr:col>22</xdr:col>
      <xdr:colOff>406401</xdr:colOff>
      <xdr:row>38</xdr:row>
      <xdr:rowOff>213915</xdr:rowOff>
    </xdr:to>
    <xdr:sp macro="" textlink="">
      <xdr:nvSpPr>
        <xdr:cNvPr id="8" name="テキスト ボックス 7">
          <a:extLst>
            <a:ext uri="{FF2B5EF4-FFF2-40B4-BE49-F238E27FC236}">
              <a16:creationId xmlns:a16="http://schemas.microsoft.com/office/drawing/2014/main" id="{05E168E0-F9AD-4A94-907A-519A2CCDE7A8}"/>
            </a:ext>
          </a:extLst>
        </xdr:cNvPr>
        <xdr:cNvSpPr txBox="1"/>
      </xdr:nvSpPr>
      <xdr:spPr>
        <a:xfrm>
          <a:off x="7770814" y="9519842"/>
          <a:ext cx="3103562" cy="4857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軸の目盛をダブルクリックして、メモリの幅等を</a:t>
          </a:r>
          <a:endParaRPr kumimoji="1" lang="en-US" altLang="ja-JP" sz="1100"/>
        </a:p>
        <a:p>
          <a:r>
            <a:rPr kumimoji="1" lang="ja-JP" altLang="en-US" sz="1100"/>
            <a:t>調整することもできます。</a:t>
          </a:r>
        </a:p>
      </xdr:txBody>
    </xdr:sp>
    <xdr:clientData/>
  </xdr:twoCellAnchor>
  <xdr:twoCellAnchor editAs="oneCell">
    <xdr:from>
      <xdr:col>21</xdr:col>
      <xdr:colOff>55166</xdr:colOff>
      <xdr:row>40</xdr:row>
      <xdr:rowOff>35323</xdr:rowOff>
    </xdr:from>
    <xdr:to>
      <xdr:col>25</xdr:col>
      <xdr:colOff>89231</xdr:colOff>
      <xdr:row>49</xdr:row>
      <xdr:rowOff>67881</xdr:rowOff>
    </xdr:to>
    <xdr:pic>
      <xdr:nvPicPr>
        <xdr:cNvPr id="9" name="図 8">
          <a:extLst>
            <a:ext uri="{FF2B5EF4-FFF2-40B4-BE49-F238E27FC236}">
              <a16:creationId xmlns:a16="http://schemas.microsoft.com/office/drawing/2014/main" id="{09420142-2ABE-46BE-AACE-CB20F885A0B6}"/>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9942116" y="10589023"/>
          <a:ext cx="2358165" cy="2937683"/>
        </a:xfrm>
        <a:prstGeom prst="rect">
          <a:avLst/>
        </a:prstGeom>
      </xdr:spPr>
    </xdr:pic>
    <xdr:clientData/>
  </xdr:twoCellAnchor>
  <xdr:twoCellAnchor>
    <xdr:from>
      <xdr:col>16</xdr:col>
      <xdr:colOff>85726</xdr:colOff>
      <xdr:row>47</xdr:row>
      <xdr:rowOff>206299</xdr:rowOff>
    </xdr:from>
    <xdr:to>
      <xdr:col>19</xdr:col>
      <xdr:colOff>360988</xdr:colOff>
      <xdr:row>49</xdr:row>
      <xdr:rowOff>172036</xdr:rowOff>
    </xdr:to>
    <xdr:sp macro="" textlink="">
      <xdr:nvSpPr>
        <xdr:cNvPr id="10" name="吹き出し: 円形 9">
          <a:extLst>
            <a:ext uri="{FF2B5EF4-FFF2-40B4-BE49-F238E27FC236}">
              <a16:creationId xmlns:a16="http://schemas.microsoft.com/office/drawing/2014/main" id="{9D856F9F-4CCA-4B8F-97A3-0FB771B49276}"/>
            </a:ext>
          </a:extLst>
        </xdr:cNvPr>
        <xdr:cNvSpPr/>
      </xdr:nvSpPr>
      <xdr:spPr>
        <a:xfrm>
          <a:off x="7648576" y="13150774"/>
          <a:ext cx="1437312" cy="480087"/>
        </a:xfrm>
        <a:prstGeom prst="wedgeEllipseCallout">
          <a:avLst>
            <a:gd name="adj1" fmla="val 8515"/>
            <a:gd name="adj2" fmla="val -86557"/>
          </a:avLst>
        </a:prstGeom>
        <a:solidFill>
          <a:schemeClr val="accent1">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ダブルクリック</a:t>
          </a:r>
        </a:p>
      </xdr:txBody>
    </xdr:sp>
    <xdr:clientData/>
  </xdr:twoCellAnchor>
  <xdr:twoCellAnchor>
    <xdr:from>
      <xdr:col>22</xdr:col>
      <xdr:colOff>440134</xdr:colOff>
      <xdr:row>43</xdr:row>
      <xdr:rowOff>194073</xdr:rowOff>
    </xdr:from>
    <xdr:to>
      <xdr:col>23</xdr:col>
      <xdr:colOff>350838</xdr:colOff>
      <xdr:row>48</xdr:row>
      <xdr:rowOff>250429</xdr:rowOff>
    </xdr:to>
    <xdr:sp macro="" textlink="">
      <xdr:nvSpPr>
        <xdr:cNvPr id="15" name="正方形/長方形 14">
          <a:extLst>
            <a:ext uri="{FF2B5EF4-FFF2-40B4-BE49-F238E27FC236}">
              <a16:creationId xmlns:a16="http://schemas.microsoft.com/office/drawing/2014/main" id="{89E2F1F5-E8F0-4514-8D01-82E28E7ED398}"/>
            </a:ext>
          </a:extLst>
        </xdr:cNvPr>
        <xdr:cNvSpPr/>
      </xdr:nvSpPr>
      <xdr:spPr>
        <a:xfrm>
          <a:off x="10908109" y="11986023"/>
          <a:ext cx="491729" cy="1456531"/>
        </a:xfrm>
        <a:prstGeom prst="rect">
          <a:avLst/>
        </a:prstGeom>
        <a:noFill/>
        <a:ln w="38100">
          <a:solidFill>
            <a:srgbClr val="FF0000"/>
          </a:solidFill>
          <a:prstDash val="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140098</xdr:colOff>
      <xdr:row>42</xdr:row>
      <xdr:rowOff>213917</xdr:rowOff>
    </xdr:from>
    <xdr:to>
      <xdr:col>21</xdr:col>
      <xdr:colOff>249238</xdr:colOff>
      <xdr:row>43</xdr:row>
      <xdr:rowOff>161927</xdr:rowOff>
    </xdr:to>
    <xdr:sp macro="" textlink="">
      <xdr:nvSpPr>
        <xdr:cNvPr id="16" name="矢印: 右 15">
          <a:extLst>
            <a:ext uri="{FF2B5EF4-FFF2-40B4-BE49-F238E27FC236}">
              <a16:creationId xmlns:a16="http://schemas.microsoft.com/office/drawing/2014/main" id="{9F6F6656-83DB-4E4C-9E83-748AABD6C65E}"/>
            </a:ext>
          </a:extLst>
        </xdr:cNvPr>
        <xdr:cNvSpPr/>
      </xdr:nvSpPr>
      <xdr:spPr>
        <a:xfrm>
          <a:off x="9446023" y="11529617"/>
          <a:ext cx="690165" cy="42426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16</xdr:col>
      <xdr:colOff>231776</xdr:colOff>
      <xdr:row>38</xdr:row>
      <xdr:rowOff>296863</xdr:rowOff>
    </xdr:from>
    <xdr:to>
      <xdr:col>20</xdr:col>
      <xdr:colOff>324584</xdr:colOff>
      <xdr:row>42</xdr:row>
      <xdr:rowOff>183667</xdr:rowOff>
    </xdr:to>
    <xdr:pic>
      <xdr:nvPicPr>
        <xdr:cNvPr id="17" name="図 16">
          <a:extLst>
            <a:ext uri="{FF2B5EF4-FFF2-40B4-BE49-F238E27FC236}">
              <a16:creationId xmlns:a16="http://schemas.microsoft.com/office/drawing/2014/main" id="{0670646F-EE0F-4D07-BA75-9D7F37E579E9}"/>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7794626" y="10088563"/>
          <a:ext cx="1835883" cy="1410804"/>
        </a:xfrm>
        <a:prstGeom prst="rect">
          <a:avLst/>
        </a:prstGeom>
      </xdr:spPr>
    </xdr:pic>
    <xdr:clientData/>
  </xdr:twoCellAnchor>
  <xdr:twoCellAnchor>
    <xdr:from>
      <xdr:col>17</xdr:col>
      <xdr:colOff>93664</xdr:colOff>
      <xdr:row>39</xdr:row>
      <xdr:rowOff>182563</xdr:rowOff>
    </xdr:from>
    <xdr:to>
      <xdr:col>20</xdr:col>
      <xdr:colOff>112468</xdr:colOff>
      <xdr:row>40</xdr:row>
      <xdr:rowOff>280682</xdr:rowOff>
    </xdr:to>
    <xdr:sp macro="" textlink="">
      <xdr:nvSpPr>
        <xdr:cNvPr id="18" name="吹き出し: 円形 17">
          <a:extLst>
            <a:ext uri="{FF2B5EF4-FFF2-40B4-BE49-F238E27FC236}">
              <a16:creationId xmlns:a16="http://schemas.microsoft.com/office/drawing/2014/main" id="{160329CB-276F-4F99-9D42-EF04C49C0E82}"/>
            </a:ext>
          </a:extLst>
        </xdr:cNvPr>
        <xdr:cNvSpPr/>
      </xdr:nvSpPr>
      <xdr:spPr>
        <a:xfrm>
          <a:off x="7970839" y="10355263"/>
          <a:ext cx="1447554" cy="479119"/>
        </a:xfrm>
        <a:prstGeom prst="wedgeEllipseCallout">
          <a:avLst>
            <a:gd name="adj1" fmla="val -52805"/>
            <a:gd name="adj2" fmla="val -76707"/>
          </a:avLst>
        </a:prstGeom>
        <a:solidFill>
          <a:schemeClr val="accent1">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ダブルクリック</a:t>
          </a:r>
        </a:p>
      </xdr:txBody>
    </xdr:sp>
    <xdr:clientData/>
  </xdr:twoCellAnchor>
  <xdr:twoCellAnchor>
    <xdr:from>
      <xdr:col>16</xdr:col>
      <xdr:colOff>257176</xdr:colOff>
      <xdr:row>7</xdr:row>
      <xdr:rowOff>166686</xdr:rowOff>
    </xdr:from>
    <xdr:to>
      <xdr:col>17</xdr:col>
      <xdr:colOff>144830</xdr:colOff>
      <xdr:row>12</xdr:row>
      <xdr:rowOff>50554</xdr:rowOff>
    </xdr:to>
    <xdr:sp macro="" textlink="">
      <xdr:nvSpPr>
        <xdr:cNvPr id="19" name="正方形/長方形 18">
          <a:extLst>
            <a:ext uri="{FF2B5EF4-FFF2-40B4-BE49-F238E27FC236}">
              <a16:creationId xmlns:a16="http://schemas.microsoft.com/office/drawing/2014/main" id="{057B47FA-5E21-424B-A31C-B6F6FB222C0C}"/>
            </a:ext>
          </a:extLst>
        </xdr:cNvPr>
        <xdr:cNvSpPr/>
      </xdr:nvSpPr>
      <xdr:spPr>
        <a:xfrm>
          <a:off x="7805739" y="1349374"/>
          <a:ext cx="205154" cy="979243"/>
        </a:xfrm>
        <a:prstGeom prst="rect">
          <a:avLst/>
        </a:prstGeom>
        <a:noFill/>
        <a:ln>
          <a:solidFill>
            <a:schemeClr val="bg1">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58799</xdr:colOff>
      <xdr:row>10</xdr:row>
      <xdr:rowOff>76200</xdr:rowOff>
    </xdr:from>
    <xdr:to>
      <xdr:col>10</xdr:col>
      <xdr:colOff>284624</xdr:colOff>
      <xdr:row>17</xdr:row>
      <xdr:rowOff>19500</xdr:rowOff>
    </xdr:to>
    <xdr:graphicFrame macro="">
      <xdr:nvGraphicFramePr>
        <xdr:cNvPr id="2" name="Chart 33">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323849</xdr:colOff>
      <xdr:row>5</xdr:row>
      <xdr:rowOff>85725</xdr:rowOff>
    </xdr:from>
    <xdr:to>
      <xdr:col>10</xdr:col>
      <xdr:colOff>161925</xdr:colOff>
      <xdr:row>6</xdr:row>
      <xdr:rowOff>257175</xdr:rowOff>
    </xdr:to>
    <xdr:graphicFrame macro="">
      <xdr:nvGraphicFramePr>
        <xdr:cNvPr id="3" name="Chart 33">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95250</xdr:colOff>
      <xdr:row>5</xdr:row>
      <xdr:rowOff>66675</xdr:rowOff>
    </xdr:from>
    <xdr:to>
      <xdr:col>4</xdr:col>
      <xdr:colOff>314325</xdr:colOff>
      <xdr:row>6</xdr:row>
      <xdr:rowOff>257175</xdr:rowOff>
    </xdr:to>
    <xdr:sp macro="" textlink="">
      <xdr:nvSpPr>
        <xdr:cNvPr id="4" name="AutoShape 117">
          <a:extLst>
            <a:ext uri="{FF2B5EF4-FFF2-40B4-BE49-F238E27FC236}">
              <a16:creationId xmlns:a16="http://schemas.microsoft.com/office/drawing/2014/main" id="{00000000-0008-0000-0C00-000004000000}"/>
            </a:ext>
          </a:extLst>
        </xdr:cNvPr>
        <xdr:cNvSpPr>
          <a:spLocks noChangeArrowheads="1"/>
        </xdr:cNvSpPr>
      </xdr:nvSpPr>
      <xdr:spPr bwMode="auto">
        <a:xfrm>
          <a:off x="95250" y="619125"/>
          <a:ext cx="2295525" cy="381000"/>
        </a:xfrm>
        <a:prstGeom prst="roundRect">
          <a:avLst>
            <a:gd name="adj" fmla="val 16667"/>
          </a:avLst>
        </a:prstGeom>
        <a:gradFill rotWithShape="1">
          <a:gsLst>
            <a:gs pos="0">
              <a:srgbClr val="2F2F76"/>
            </a:gs>
            <a:gs pos="50000">
              <a:srgbClr val="6666FF"/>
            </a:gs>
            <a:gs pos="100000">
              <a:srgbClr val="2F2F76"/>
            </a:gs>
          </a:gsLst>
          <a:lin ang="5400000" scaled="1"/>
        </a:gradFill>
        <a:ln w="9525">
          <a:solidFill>
            <a:srgbClr val="000000"/>
          </a:solidFill>
          <a:round/>
          <a:headEnd/>
          <a:tailEnd/>
        </a:ln>
      </xdr:spPr>
      <xdr:txBody>
        <a:bodyPr vertOverflow="clip" wrap="square" lIns="54864" tIns="22860" rIns="54864" bIns="22860" anchor="ctr" upright="1"/>
        <a:lstStyle/>
        <a:p>
          <a:pPr algn="ctr" rtl="0">
            <a:defRPr sz="1000"/>
          </a:pPr>
          <a:r>
            <a:rPr lang="ja-JP" altLang="en-US" sz="1600" b="1" i="0" u="none" strike="noStrike" baseline="0">
              <a:solidFill>
                <a:srgbClr val="FFFFFF"/>
              </a:solidFill>
              <a:latin typeface="HG丸ｺﾞｼｯｸM-PRO"/>
              <a:ea typeface="HG丸ｺﾞｼｯｸM-PRO"/>
            </a:rPr>
            <a:t>生徒質問より</a:t>
          </a:r>
        </a:p>
      </xdr:txBody>
    </xdr:sp>
    <xdr:clientData/>
  </xdr:twoCellAnchor>
  <xdr:twoCellAnchor editAs="oneCell">
    <xdr:from>
      <xdr:col>3</xdr:col>
      <xdr:colOff>58799</xdr:colOff>
      <xdr:row>20</xdr:row>
      <xdr:rowOff>238125</xdr:rowOff>
    </xdr:from>
    <xdr:to>
      <xdr:col>10</xdr:col>
      <xdr:colOff>284624</xdr:colOff>
      <xdr:row>27</xdr:row>
      <xdr:rowOff>31406</xdr:rowOff>
    </xdr:to>
    <xdr:graphicFrame macro="">
      <xdr:nvGraphicFramePr>
        <xdr:cNvPr id="5" name="Chart 33">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3</xdr:col>
      <xdr:colOff>77849</xdr:colOff>
      <xdr:row>31</xdr:row>
      <xdr:rowOff>0</xdr:rowOff>
    </xdr:from>
    <xdr:to>
      <xdr:col>10</xdr:col>
      <xdr:colOff>303674</xdr:colOff>
      <xdr:row>37</xdr:row>
      <xdr:rowOff>29025</xdr:rowOff>
    </xdr:to>
    <xdr:graphicFrame macro="">
      <xdr:nvGraphicFramePr>
        <xdr:cNvPr id="6" name="Chart 33">
          <a:extLst>
            <a:ext uri="{FF2B5EF4-FFF2-40B4-BE49-F238E27FC236}">
              <a16:creationId xmlns:a16="http://schemas.microsoft.com/office/drawing/2014/main" id="{00000000-0008-0000-0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3</xdr:col>
      <xdr:colOff>77849</xdr:colOff>
      <xdr:row>40</xdr:row>
      <xdr:rowOff>228600</xdr:rowOff>
    </xdr:from>
    <xdr:to>
      <xdr:col>10</xdr:col>
      <xdr:colOff>303674</xdr:colOff>
      <xdr:row>47</xdr:row>
      <xdr:rowOff>36169</xdr:rowOff>
    </xdr:to>
    <xdr:graphicFrame macro="">
      <xdr:nvGraphicFramePr>
        <xdr:cNvPr id="7" name="Chart 33">
          <a:extLst>
            <a:ext uri="{FF2B5EF4-FFF2-40B4-BE49-F238E27FC236}">
              <a16:creationId xmlns:a16="http://schemas.microsoft.com/office/drawing/2014/main" id="{00000000-0008-0000-0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96899</xdr:colOff>
      <xdr:row>51</xdr:row>
      <xdr:rowOff>9525</xdr:rowOff>
    </xdr:from>
    <xdr:to>
      <xdr:col>10</xdr:col>
      <xdr:colOff>322724</xdr:colOff>
      <xdr:row>57</xdr:row>
      <xdr:rowOff>50456</xdr:rowOff>
    </xdr:to>
    <xdr:graphicFrame macro="">
      <xdr:nvGraphicFramePr>
        <xdr:cNvPr id="8" name="Chart 33">
          <a:extLst>
            <a:ext uri="{FF2B5EF4-FFF2-40B4-BE49-F238E27FC236}">
              <a16:creationId xmlns:a16="http://schemas.microsoft.com/office/drawing/2014/main" id="{00000000-0008-0000-0C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12</xdr:col>
      <xdr:colOff>49610</xdr:colOff>
      <xdr:row>2</xdr:row>
      <xdr:rowOff>49610</xdr:rowOff>
    </xdr:from>
    <xdr:to>
      <xdr:col>19</xdr:col>
      <xdr:colOff>515937</xdr:colOff>
      <xdr:row>3</xdr:row>
      <xdr:rowOff>158750</xdr:rowOff>
    </xdr:to>
    <xdr:sp macro="" textlink="">
      <xdr:nvSpPr>
        <xdr:cNvPr id="9" name="テキスト ボックス 8">
          <a:extLst>
            <a:ext uri="{FF2B5EF4-FFF2-40B4-BE49-F238E27FC236}">
              <a16:creationId xmlns:a16="http://schemas.microsoft.com/office/drawing/2014/main" id="{C568256C-584E-426C-BC67-BA5FD9477209}"/>
            </a:ext>
          </a:extLst>
        </xdr:cNvPr>
        <xdr:cNvSpPr txBox="1"/>
      </xdr:nvSpPr>
      <xdr:spPr>
        <a:xfrm>
          <a:off x="7500938" y="109141"/>
          <a:ext cx="3125390" cy="3274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数値の入力は</a:t>
          </a:r>
          <a:r>
            <a:rPr kumimoji="1" lang="ja-JP" altLang="en-US" sz="1100" b="1">
              <a:solidFill>
                <a:srgbClr val="FF0000"/>
              </a:solidFill>
            </a:rPr>
            <a:t>「２</a:t>
          </a:r>
          <a:r>
            <a:rPr kumimoji="1" lang="en-US" altLang="ja-JP" sz="1100" b="1">
              <a:solidFill>
                <a:srgbClr val="FF0000"/>
              </a:solidFill>
            </a:rPr>
            <a:t>_</a:t>
          </a:r>
          <a:r>
            <a:rPr kumimoji="1" lang="ja-JP" altLang="en-US" sz="1100" b="1">
              <a:solidFill>
                <a:srgbClr val="FF0000"/>
              </a:solidFill>
            </a:rPr>
            <a:t>入力シート」</a:t>
          </a:r>
          <a:r>
            <a:rPr kumimoji="1" lang="ja-JP" altLang="en-US" sz="1100"/>
            <a:t>で行ってください。</a:t>
          </a:r>
        </a:p>
      </xdr:txBody>
    </xdr:sp>
    <xdr:clientData/>
  </xdr:twoCellAnchor>
  <xdr:twoCellAnchor>
    <xdr:from>
      <xdr:col>12</xdr:col>
      <xdr:colOff>44450</xdr:colOff>
      <xdr:row>4</xdr:row>
      <xdr:rowOff>42333</xdr:rowOff>
    </xdr:from>
    <xdr:to>
      <xdr:col>19</xdr:col>
      <xdr:colOff>510777</xdr:colOff>
      <xdr:row>8</xdr:row>
      <xdr:rowOff>74083</xdr:rowOff>
    </xdr:to>
    <xdr:sp macro="" textlink="">
      <xdr:nvSpPr>
        <xdr:cNvPr id="10" name="テキスト ボックス 9">
          <a:extLst>
            <a:ext uri="{FF2B5EF4-FFF2-40B4-BE49-F238E27FC236}">
              <a16:creationId xmlns:a16="http://schemas.microsoft.com/office/drawing/2014/main" id="{AAEA8C34-C443-44E2-85FE-C62FD26FD067}"/>
            </a:ext>
          </a:extLst>
        </xdr:cNvPr>
        <xdr:cNvSpPr txBox="1"/>
      </xdr:nvSpPr>
      <xdr:spPr>
        <a:xfrm>
          <a:off x="7454900" y="537633"/>
          <a:ext cx="3123802" cy="679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質問項目や選択肢の文字数が多く、枠内に収まらない場合は、文字の大きさや行の幅を調整してください。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58799</xdr:colOff>
      <xdr:row>10</xdr:row>
      <xdr:rowOff>76200</xdr:rowOff>
    </xdr:from>
    <xdr:to>
      <xdr:col>10</xdr:col>
      <xdr:colOff>284624</xdr:colOff>
      <xdr:row>16</xdr:row>
      <xdr:rowOff>169894</xdr:rowOff>
    </xdr:to>
    <xdr:graphicFrame macro="">
      <xdr:nvGraphicFramePr>
        <xdr:cNvPr id="2" name="Chart 33">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23380</xdr:rowOff>
    </xdr:from>
    <xdr:to>
      <xdr:col>4</xdr:col>
      <xdr:colOff>322984</xdr:colOff>
      <xdr:row>6</xdr:row>
      <xdr:rowOff>213880</xdr:rowOff>
    </xdr:to>
    <xdr:sp macro="" textlink="">
      <xdr:nvSpPr>
        <xdr:cNvPr id="4" name="AutoShape 117">
          <a:extLst>
            <a:ext uri="{FF2B5EF4-FFF2-40B4-BE49-F238E27FC236}">
              <a16:creationId xmlns:a16="http://schemas.microsoft.com/office/drawing/2014/main" id="{00000000-0008-0000-0D00-000004000000}"/>
            </a:ext>
          </a:extLst>
        </xdr:cNvPr>
        <xdr:cNvSpPr>
          <a:spLocks noChangeArrowheads="1"/>
        </xdr:cNvSpPr>
      </xdr:nvSpPr>
      <xdr:spPr bwMode="auto">
        <a:xfrm>
          <a:off x="103909" y="577562"/>
          <a:ext cx="2297257" cy="381000"/>
        </a:xfrm>
        <a:prstGeom prst="roundRect">
          <a:avLst>
            <a:gd name="adj" fmla="val 16667"/>
          </a:avLst>
        </a:prstGeom>
        <a:gradFill rotWithShape="1">
          <a:gsLst>
            <a:gs pos="0">
              <a:srgbClr val="2F2F76"/>
            </a:gs>
            <a:gs pos="50000">
              <a:srgbClr val="6666FF"/>
            </a:gs>
            <a:gs pos="100000">
              <a:srgbClr val="2F2F76"/>
            </a:gs>
          </a:gsLst>
          <a:lin ang="5400000" scaled="1"/>
        </a:gradFill>
        <a:ln w="9525">
          <a:solidFill>
            <a:srgbClr val="000000"/>
          </a:solidFill>
          <a:round/>
          <a:headEnd/>
          <a:tailEnd/>
        </a:ln>
      </xdr:spPr>
      <xdr:txBody>
        <a:bodyPr vertOverflow="clip" wrap="square" lIns="54864" tIns="22860" rIns="54864" bIns="22860" anchor="ctr" upright="1"/>
        <a:lstStyle/>
        <a:p>
          <a:pPr algn="ctr" rtl="0">
            <a:defRPr sz="1000"/>
          </a:pPr>
          <a:r>
            <a:rPr lang="ja-JP" altLang="en-US" sz="1600" b="1" i="0" u="none" strike="noStrike" baseline="0">
              <a:solidFill>
                <a:srgbClr val="FFFFFF"/>
              </a:solidFill>
              <a:latin typeface="HG丸ｺﾞｼｯｸM-PRO"/>
              <a:ea typeface="HG丸ｺﾞｼｯｸM-PRO"/>
            </a:rPr>
            <a:t>生徒質問より（</a:t>
          </a:r>
          <a:r>
            <a:rPr lang="en-US" altLang="ja-JP" sz="1600" b="1" i="0" u="none" strike="noStrike" baseline="0">
              <a:solidFill>
                <a:srgbClr val="FFFFFF"/>
              </a:solidFill>
              <a:latin typeface="HG丸ｺﾞｼｯｸM-PRO"/>
              <a:ea typeface="HG丸ｺﾞｼｯｸM-PRO"/>
            </a:rPr>
            <a:t>26</a:t>
          </a:r>
          <a:r>
            <a:rPr lang="ja-JP" altLang="en-US" sz="1600" b="1" i="0" u="none" strike="noStrike" baseline="0">
              <a:solidFill>
                <a:srgbClr val="FFFFFF"/>
              </a:solidFill>
              <a:latin typeface="HG丸ｺﾞｼｯｸM-PRO"/>
              <a:ea typeface="HG丸ｺﾞｼｯｸM-PRO"/>
            </a:rPr>
            <a:t>）</a:t>
          </a:r>
        </a:p>
      </xdr:txBody>
    </xdr:sp>
    <xdr:clientData/>
  </xdr:twoCellAnchor>
  <xdr:twoCellAnchor>
    <xdr:from>
      <xdr:col>12</xdr:col>
      <xdr:colOff>33735</xdr:colOff>
      <xdr:row>2</xdr:row>
      <xdr:rowOff>66675</xdr:rowOff>
    </xdr:from>
    <xdr:to>
      <xdr:col>19</xdr:col>
      <xdr:colOff>503237</xdr:colOff>
      <xdr:row>3</xdr:row>
      <xdr:rowOff>175815</xdr:rowOff>
    </xdr:to>
    <xdr:sp macro="" textlink="">
      <xdr:nvSpPr>
        <xdr:cNvPr id="3" name="テキスト ボックス 2">
          <a:extLst>
            <a:ext uri="{FF2B5EF4-FFF2-40B4-BE49-F238E27FC236}">
              <a16:creationId xmlns:a16="http://schemas.microsoft.com/office/drawing/2014/main" id="{5D9F5F70-8C52-47ED-99D3-B961C59B2730}"/>
            </a:ext>
          </a:extLst>
        </xdr:cNvPr>
        <xdr:cNvSpPr txBox="1"/>
      </xdr:nvSpPr>
      <xdr:spPr>
        <a:xfrm>
          <a:off x="7482285" y="123825"/>
          <a:ext cx="3136502" cy="3313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数値の入力は</a:t>
          </a:r>
          <a:r>
            <a:rPr kumimoji="1" lang="ja-JP" altLang="en-US" sz="1100" b="1">
              <a:solidFill>
                <a:srgbClr val="FF0000"/>
              </a:solidFill>
            </a:rPr>
            <a:t>「２</a:t>
          </a:r>
          <a:r>
            <a:rPr kumimoji="1" lang="en-US" altLang="ja-JP" sz="1100" b="1">
              <a:solidFill>
                <a:srgbClr val="FF0000"/>
              </a:solidFill>
            </a:rPr>
            <a:t>_</a:t>
          </a:r>
          <a:r>
            <a:rPr kumimoji="1" lang="ja-JP" altLang="en-US" sz="1100" b="1">
              <a:solidFill>
                <a:srgbClr val="FF0000"/>
              </a:solidFill>
            </a:rPr>
            <a:t>入力シート」</a:t>
          </a:r>
          <a:r>
            <a:rPr kumimoji="1" lang="ja-JP" altLang="en-US" sz="1100"/>
            <a:t>で行ってください。</a:t>
          </a:r>
        </a:p>
      </xdr:txBody>
    </xdr:sp>
    <xdr:clientData/>
  </xdr:twoCellAnchor>
  <xdr:twoCellAnchor>
    <xdr:from>
      <xdr:col>12</xdr:col>
      <xdr:colOff>31750</xdr:colOff>
      <xdr:row>4</xdr:row>
      <xdr:rowOff>53048</xdr:rowOff>
    </xdr:from>
    <xdr:to>
      <xdr:col>19</xdr:col>
      <xdr:colOff>498077</xdr:colOff>
      <xdr:row>8</xdr:row>
      <xdr:rowOff>103848</xdr:rowOff>
    </xdr:to>
    <xdr:sp macro="" textlink="">
      <xdr:nvSpPr>
        <xdr:cNvPr id="5" name="テキスト ボックス 4">
          <a:extLst>
            <a:ext uri="{FF2B5EF4-FFF2-40B4-BE49-F238E27FC236}">
              <a16:creationId xmlns:a16="http://schemas.microsoft.com/office/drawing/2014/main" id="{51DFAE00-2B4D-4CF2-831F-56F6239223B5}"/>
            </a:ext>
          </a:extLst>
        </xdr:cNvPr>
        <xdr:cNvSpPr txBox="1"/>
      </xdr:nvSpPr>
      <xdr:spPr>
        <a:xfrm>
          <a:off x="7480300" y="554698"/>
          <a:ext cx="3133327"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質問項目や選択肢の文字数が多く、枠内に収まらない場合は、文字の大きさや行の幅を調整してください。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N85"/>
  <sheetViews>
    <sheetView showGridLines="0" view="pageBreakPreview" topLeftCell="A27" zoomScale="96" zoomScaleNormal="96" zoomScaleSheetLayoutView="96" workbookViewId="0"/>
  </sheetViews>
  <sheetFormatPr defaultColWidth="9" defaultRowHeight="13"/>
  <cols>
    <col min="1" max="1" width="5.90625" style="406" customWidth="1"/>
    <col min="2" max="2" width="4.36328125" style="406" bestFit="1" customWidth="1"/>
    <col min="3" max="3" width="4.36328125" style="406" customWidth="1"/>
    <col min="4" max="4" width="9.90625" style="406" customWidth="1"/>
    <col min="5" max="13" width="7.08984375" style="406" customWidth="1"/>
    <col min="14" max="14" width="24.26953125" style="406" customWidth="1"/>
    <col min="15" max="16384" width="9" style="403"/>
  </cols>
  <sheetData>
    <row r="1" spans="1:14">
      <c r="A1" s="401"/>
      <c r="B1" s="401"/>
      <c r="C1" s="401"/>
      <c r="D1" s="401"/>
      <c r="E1" s="401"/>
      <c r="F1" s="401"/>
      <c r="G1" s="401"/>
      <c r="H1" s="402"/>
      <c r="I1" s="401"/>
      <c r="J1" s="401"/>
      <c r="K1" s="401"/>
      <c r="L1" s="401"/>
      <c r="M1" s="401"/>
      <c r="N1" s="402"/>
    </row>
    <row r="2" spans="1:14" ht="12" customHeight="1">
      <c r="A2" s="808"/>
      <c r="B2" s="808"/>
      <c r="C2" s="808"/>
      <c r="D2" s="808"/>
      <c r="E2" s="808"/>
      <c r="F2" s="808"/>
      <c r="G2" s="808"/>
      <c r="H2" s="808"/>
      <c r="I2" s="808"/>
      <c r="J2" s="808"/>
      <c r="K2" s="808"/>
      <c r="L2" s="808"/>
      <c r="M2" s="808"/>
      <c r="N2" s="808"/>
    </row>
    <row r="3" spans="1:14" ht="24" customHeight="1">
      <c r="A3" s="809" t="s">
        <v>498</v>
      </c>
      <c r="B3" s="810"/>
      <c r="C3" s="810"/>
      <c r="D3" s="810"/>
      <c r="E3" s="810"/>
      <c r="F3" s="810"/>
      <c r="G3" s="810"/>
      <c r="H3" s="810"/>
      <c r="I3" s="810"/>
      <c r="J3" s="810"/>
      <c r="K3" s="810"/>
      <c r="L3" s="810"/>
      <c r="M3" s="810"/>
      <c r="N3" s="810"/>
    </row>
    <row r="4" spans="1:14" ht="19">
      <c r="A4" s="811" t="s">
        <v>495</v>
      </c>
      <c r="B4" s="811"/>
      <c r="C4" s="811"/>
      <c r="D4" s="811"/>
      <c r="E4" s="811"/>
      <c r="F4" s="811"/>
      <c r="G4" s="811"/>
      <c r="H4" s="811"/>
      <c r="I4" s="811"/>
      <c r="J4" s="811"/>
      <c r="K4" s="811"/>
      <c r="L4" s="811"/>
      <c r="M4" s="811"/>
      <c r="N4" s="811"/>
    </row>
    <row r="5" spans="1:14" ht="11.25" customHeight="1">
      <c r="A5" s="808"/>
      <c r="B5" s="808"/>
      <c r="C5" s="808"/>
      <c r="D5" s="808"/>
      <c r="E5" s="808"/>
      <c r="F5" s="808"/>
      <c r="G5" s="808"/>
      <c r="H5" s="808"/>
      <c r="I5" s="808"/>
      <c r="J5" s="808"/>
      <c r="K5" s="808"/>
      <c r="L5" s="808"/>
      <c r="M5" s="808"/>
      <c r="N5" s="808"/>
    </row>
    <row r="6" spans="1:14" ht="13.5" customHeight="1">
      <c r="A6" s="403"/>
      <c r="B6" s="403"/>
      <c r="C6" s="403"/>
      <c r="D6" s="403"/>
      <c r="E6" s="403"/>
      <c r="F6" s="403"/>
      <c r="G6" s="403"/>
      <c r="H6" s="403"/>
      <c r="I6" s="403"/>
      <c r="J6" s="403"/>
      <c r="K6" s="403"/>
      <c r="L6" s="403"/>
      <c r="M6" s="403"/>
      <c r="N6" s="403"/>
    </row>
    <row r="7" spans="1:14" s="404" customFormat="1" ht="16.5" customHeight="1">
      <c r="A7" s="404">
        <v>1</v>
      </c>
      <c r="B7" s="404" t="s">
        <v>310</v>
      </c>
      <c r="C7" s="405"/>
      <c r="D7" s="405"/>
      <c r="E7" s="405"/>
      <c r="F7" s="405"/>
      <c r="G7" s="405"/>
      <c r="H7" s="405"/>
      <c r="I7" s="405"/>
      <c r="J7" s="405"/>
      <c r="K7" s="405"/>
      <c r="L7" s="405"/>
      <c r="M7" s="405"/>
      <c r="N7" s="405"/>
    </row>
    <row r="8" spans="1:14" ht="16.5" customHeight="1">
      <c r="B8" s="404" t="s">
        <v>311</v>
      </c>
      <c r="C8" s="405"/>
      <c r="D8" s="405"/>
      <c r="E8" s="405"/>
      <c r="F8" s="405"/>
      <c r="G8" s="405"/>
      <c r="H8" s="405"/>
      <c r="I8" s="405"/>
      <c r="J8" s="405"/>
      <c r="K8" s="405"/>
      <c r="L8" s="405"/>
      <c r="M8" s="405"/>
      <c r="N8" s="405"/>
    </row>
    <row r="9" spans="1:14" s="404" customFormat="1" ht="16.5" customHeight="1"/>
    <row r="10" spans="1:14" s="404" customFormat="1" ht="16.5" customHeight="1">
      <c r="A10" s="404">
        <v>2</v>
      </c>
      <c r="B10" s="407" t="s">
        <v>163</v>
      </c>
    </row>
    <row r="11" spans="1:14" s="404" customFormat="1" ht="16.5" customHeight="1">
      <c r="B11" s="812" t="s">
        <v>249</v>
      </c>
      <c r="C11" s="812"/>
      <c r="D11" s="812"/>
      <c r="E11" s="812"/>
      <c r="F11" s="812"/>
      <c r="G11" s="812"/>
      <c r="H11" s="812"/>
      <c r="I11" s="812"/>
      <c r="J11" s="812"/>
      <c r="K11" s="812"/>
      <c r="L11" s="812"/>
      <c r="M11" s="812"/>
      <c r="N11" s="812"/>
    </row>
    <row r="12" spans="1:14" s="404" customFormat="1" ht="16.5" customHeight="1">
      <c r="B12" s="812" t="s">
        <v>177</v>
      </c>
      <c r="C12" s="812"/>
      <c r="D12" s="812"/>
      <c r="E12" s="812"/>
      <c r="F12" s="812"/>
      <c r="G12" s="812"/>
      <c r="H12" s="812"/>
      <c r="I12" s="812"/>
      <c r="J12" s="812"/>
      <c r="K12" s="812"/>
      <c r="L12" s="812"/>
      <c r="M12" s="812"/>
      <c r="N12" s="812"/>
    </row>
    <row r="13" spans="1:14" s="404" customFormat="1" ht="16.5" customHeight="1">
      <c r="C13" s="408">
        <v>-1</v>
      </c>
      <c r="D13" s="813" t="s">
        <v>346</v>
      </c>
      <c r="E13" s="813"/>
      <c r="F13" s="813"/>
      <c r="G13" s="813"/>
      <c r="H13" s="813"/>
      <c r="I13" s="813"/>
      <c r="J13" s="813"/>
      <c r="K13" s="813"/>
      <c r="L13" s="813"/>
      <c r="M13" s="813"/>
      <c r="N13" s="813"/>
    </row>
    <row r="14" spans="1:14" s="404" customFormat="1" ht="16.5" customHeight="1">
      <c r="B14" s="409"/>
      <c r="D14" s="404" t="s">
        <v>300</v>
      </c>
    </row>
    <row r="15" spans="1:14" s="404" customFormat="1" ht="16.5" customHeight="1">
      <c r="B15" s="409"/>
      <c r="C15" s="408">
        <v>-2</v>
      </c>
      <c r="D15" s="813" t="s">
        <v>301</v>
      </c>
      <c r="E15" s="813"/>
      <c r="F15" s="813"/>
      <c r="G15" s="813"/>
      <c r="H15" s="813"/>
      <c r="I15" s="813"/>
      <c r="J15" s="813"/>
      <c r="K15" s="813"/>
      <c r="L15" s="813"/>
      <c r="M15" s="813"/>
      <c r="N15" s="813"/>
    </row>
    <row r="16" spans="1:14" s="404" customFormat="1" ht="16.5" customHeight="1">
      <c r="B16" s="409"/>
      <c r="C16" s="410"/>
      <c r="D16" s="813" t="s">
        <v>309</v>
      </c>
      <c r="E16" s="813"/>
      <c r="F16" s="813"/>
      <c r="G16" s="813"/>
      <c r="H16" s="813"/>
      <c r="I16" s="813"/>
      <c r="J16" s="813"/>
      <c r="K16" s="813"/>
      <c r="L16" s="813"/>
      <c r="M16" s="813"/>
      <c r="N16" s="813"/>
    </row>
    <row r="17" spans="2:2" s="404" customFormat="1" ht="16.5" customHeight="1">
      <c r="B17" s="409"/>
    </row>
    <row r="18" spans="2:2" s="404" customFormat="1" ht="16.5" customHeight="1">
      <c r="B18" s="409"/>
    </row>
    <row r="19" spans="2:2" s="404" customFormat="1" ht="16.5" customHeight="1">
      <c r="B19" s="409"/>
    </row>
    <row r="20" spans="2:2" s="404" customFormat="1" ht="16.5" customHeight="1">
      <c r="B20" s="409"/>
    </row>
    <row r="21" spans="2:2" s="404" customFormat="1" ht="16.5" customHeight="1">
      <c r="B21" s="409"/>
    </row>
    <row r="22" spans="2:2" s="404" customFormat="1" ht="16.5" customHeight="1">
      <c r="B22" s="409"/>
    </row>
    <row r="23" spans="2:2" s="404" customFormat="1" ht="16.5" customHeight="1">
      <c r="B23" s="409"/>
    </row>
    <row r="24" spans="2:2" s="404" customFormat="1" ht="16.5" customHeight="1">
      <c r="B24" s="409"/>
    </row>
    <row r="25" spans="2:2" s="404" customFormat="1" ht="16.5" customHeight="1">
      <c r="B25" s="409"/>
    </row>
    <row r="26" spans="2:2" s="404" customFormat="1" ht="16.5" customHeight="1">
      <c r="B26" s="409"/>
    </row>
    <row r="27" spans="2:2" s="404" customFormat="1" ht="16.5" customHeight="1">
      <c r="B27" s="409"/>
    </row>
    <row r="28" spans="2:2" s="404" customFormat="1" ht="16.5" customHeight="1">
      <c r="B28" s="409"/>
    </row>
    <row r="29" spans="2:2" s="404" customFormat="1" ht="16.5" customHeight="1">
      <c r="B29" s="409"/>
    </row>
    <row r="30" spans="2:2" s="404" customFormat="1" ht="16.5" customHeight="1">
      <c r="B30" s="409"/>
    </row>
    <row r="31" spans="2:2" s="404" customFormat="1" ht="16.5" customHeight="1">
      <c r="B31" s="409"/>
    </row>
    <row r="32" spans="2:2" s="404" customFormat="1" ht="16.5" customHeight="1">
      <c r="B32" s="409"/>
    </row>
    <row r="33" spans="2:2" s="404" customFormat="1" ht="16.5" customHeight="1">
      <c r="B33" s="409"/>
    </row>
    <row r="34" spans="2:2" s="404" customFormat="1" ht="16.5" customHeight="1">
      <c r="B34" s="409"/>
    </row>
    <row r="35" spans="2:2" s="404" customFormat="1" ht="16.5" customHeight="1">
      <c r="B35" s="409"/>
    </row>
    <row r="36" spans="2:2" s="404" customFormat="1" ht="16.5" customHeight="1">
      <c r="B36" s="409"/>
    </row>
    <row r="37" spans="2:2" s="404" customFormat="1" ht="16.5" customHeight="1">
      <c r="B37" s="409"/>
    </row>
    <row r="38" spans="2:2" s="404" customFormat="1" ht="16.5" customHeight="1">
      <c r="B38" s="409"/>
    </row>
    <row r="39" spans="2:2" s="404" customFormat="1" ht="16.5" customHeight="1">
      <c r="B39" s="409"/>
    </row>
    <row r="40" spans="2:2" s="404" customFormat="1" ht="16.5" customHeight="1">
      <c r="B40" s="409"/>
    </row>
    <row r="41" spans="2:2" s="404" customFormat="1" ht="16.5" customHeight="1">
      <c r="B41" s="409"/>
    </row>
    <row r="42" spans="2:2" s="404" customFormat="1" ht="16.5" customHeight="1">
      <c r="B42" s="409"/>
    </row>
    <row r="43" spans="2:2" s="404" customFormat="1" ht="16.5" customHeight="1">
      <c r="B43" s="409"/>
    </row>
    <row r="44" spans="2:2" s="404" customFormat="1" ht="16.5" customHeight="1">
      <c r="B44" s="409"/>
    </row>
    <row r="45" spans="2:2" s="404" customFormat="1" ht="16.5" customHeight="1">
      <c r="B45" s="409"/>
    </row>
    <row r="46" spans="2:2" s="404" customFormat="1" ht="16.5" customHeight="1">
      <c r="B46" s="409"/>
    </row>
    <row r="47" spans="2:2" s="404" customFormat="1" ht="16.5" customHeight="1">
      <c r="B47" s="409"/>
    </row>
    <row r="48" spans="2:2" s="404" customFormat="1" ht="16.5" customHeight="1">
      <c r="B48" s="409"/>
    </row>
    <row r="49" spans="1:14" s="404" customFormat="1" ht="16.5" customHeight="1">
      <c r="B49" s="409"/>
    </row>
    <row r="50" spans="1:14" s="404" customFormat="1" ht="16.5" customHeight="1">
      <c r="B50" s="409"/>
    </row>
    <row r="51" spans="1:14" s="404" customFormat="1" ht="16.5" customHeight="1">
      <c r="B51" s="409"/>
    </row>
    <row r="52" spans="1:14" s="404" customFormat="1" ht="16.5" customHeight="1">
      <c r="B52" s="409"/>
    </row>
    <row r="53" spans="1:14" s="404" customFormat="1" ht="16.5" customHeight="1">
      <c r="B53" s="409"/>
    </row>
    <row r="54" spans="1:14" s="404" customFormat="1" ht="16.5" customHeight="1">
      <c r="B54" s="409"/>
    </row>
    <row r="55" spans="1:14" s="404" customFormat="1" ht="16.5" customHeight="1">
      <c r="A55" s="404">
        <v>3</v>
      </c>
      <c r="B55" s="407" t="s">
        <v>164</v>
      </c>
    </row>
    <row r="56" spans="1:14" s="404" customFormat="1" ht="16.5" customHeight="1">
      <c r="B56" s="408">
        <v>-1</v>
      </c>
      <c r="C56" s="812" t="s">
        <v>250</v>
      </c>
      <c r="D56" s="812"/>
      <c r="E56" s="812"/>
      <c r="F56" s="812"/>
      <c r="G56" s="812"/>
      <c r="H56" s="812"/>
      <c r="I56" s="812"/>
      <c r="J56" s="812"/>
      <c r="K56" s="812"/>
      <c r="L56" s="812"/>
      <c r="M56" s="812"/>
      <c r="N56" s="812"/>
    </row>
    <row r="57" spans="1:14" s="404" customFormat="1" ht="16.5" customHeight="1">
      <c r="C57" s="813" t="s">
        <v>347</v>
      </c>
      <c r="D57" s="813"/>
      <c r="E57" s="813"/>
      <c r="F57" s="813"/>
      <c r="G57" s="813"/>
      <c r="H57" s="813"/>
      <c r="I57" s="813"/>
      <c r="J57" s="813"/>
      <c r="K57" s="813"/>
      <c r="L57" s="813"/>
      <c r="M57" s="813"/>
      <c r="N57" s="813"/>
    </row>
    <row r="58" spans="1:14" s="404" customFormat="1" ht="16.5" customHeight="1">
      <c r="B58" s="409"/>
      <c r="C58" s="812" t="s">
        <v>302</v>
      </c>
      <c r="D58" s="812"/>
      <c r="E58" s="812"/>
      <c r="F58" s="812"/>
      <c r="G58" s="812"/>
      <c r="H58" s="812"/>
      <c r="I58" s="812"/>
      <c r="J58" s="812"/>
      <c r="K58" s="812"/>
      <c r="L58" s="812"/>
      <c r="M58" s="812"/>
      <c r="N58" s="812"/>
    </row>
    <row r="59" spans="1:14" s="404" customFormat="1" ht="16.5" customHeight="1">
      <c r="B59" s="409"/>
      <c r="C59" s="410" t="s">
        <v>165</v>
      </c>
      <c r="D59" s="813" t="s">
        <v>694</v>
      </c>
      <c r="E59" s="813"/>
      <c r="F59" s="813"/>
      <c r="G59" s="813"/>
      <c r="H59" s="813"/>
      <c r="I59" s="813"/>
      <c r="J59" s="813"/>
      <c r="K59" s="813"/>
      <c r="L59" s="813"/>
      <c r="M59" s="813"/>
      <c r="N59" s="813"/>
    </row>
    <row r="60" spans="1:14" s="404" customFormat="1" ht="16.5" customHeight="1">
      <c r="B60" s="409"/>
      <c r="C60" s="410"/>
      <c r="D60" s="813"/>
      <c r="E60" s="813"/>
      <c r="F60" s="813"/>
      <c r="G60" s="813"/>
      <c r="H60" s="813"/>
      <c r="I60" s="813"/>
      <c r="J60" s="813"/>
      <c r="K60" s="813"/>
      <c r="L60" s="813"/>
      <c r="M60" s="813"/>
      <c r="N60" s="813"/>
    </row>
    <row r="61" spans="1:14" s="404" customFormat="1" ht="16.5" customHeight="1">
      <c r="B61" s="409"/>
    </row>
    <row r="62" spans="1:14" s="404" customFormat="1" ht="16.5" customHeight="1">
      <c r="B62" s="409"/>
    </row>
    <row r="63" spans="1:14" s="404" customFormat="1" ht="16.5" customHeight="1">
      <c r="B63" s="409"/>
    </row>
    <row r="64" spans="1:14" s="404" customFormat="1" ht="16.5" customHeight="1">
      <c r="B64" s="409"/>
    </row>
    <row r="65" spans="2:2" s="404" customFormat="1" ht="16.5" customHeight="1">
      <c r="B65" s="409"/>
    </row>
    <row r="66" spans="2:2" s="404" customFormat="1" ht="16.5" customHeight="1">
      <c r="B66" s="409"/>
    </row>
    <row r="67" spans="2:2" s="404" customFormat="1" ht="16.5" customHeight="1">
      <c r="B67" s="409"/>
    </row>
    <row r="68" spans="2:2" s="404" customFormat="1" ht="16.5" customHeight="1">
      <c r="B68" s="409"/>
    </row>
    <row r="69" spans="2:2" s="404" customFormat="1" ht="16.5" customHeight="1">
      <c r="B69" s="409"/>
    </row>
    <row r="70" spans="2:2" s="404" customFormat="1" ht="16.5" customHeight="1">
      <c r="B70" s="409"/>
    </row>
    <row r="71" spans="2:2" s="404" customFormat="1" ht="16.5" customHeight="1">
      <c r="B71" s="409"/>
    </row>
    <row r="72" spans="2:2" s="404" customFormat="1" ht="16.5" customHeight="1">
      <c r="B72" s="409"/>
    </row>
    <row r="73" spans="2:2" s="404" customFormat="1" ht="16.5" customHeight="1">
      <c r="B73" s="409"/>
    </row>
    <row r="74" spans="2:2" s="404" customFormat="1" ht="16.5" customHeight="1">
      <c r="B74" s="409"/>
    </row>
    <row r="75" spans="2:2" s="404" customFormat="1" ht="16.5" customHeight="1">
      <c r="B75" s="409"/>
    </row>
    <row r="76" spans="2:2" s="404" customFormat="1" ht="16.5" customHeight="1">
      <c r="B76" s="409"/>
    </row>
    <row r="77" spans="2:2" s="404" customFormat="1" ht="16.5" customHeight="1">
      <c r="B77" s="409"/>
    </row>
    <row r="78" spans="2:2" s="404" customFormat="1" ht="16.5" customHeight="1">
      <c r="B78" s="409"/>
    </row>
    <row r="79" spans="2:2" s="404" customFormat="1" ht="16.5" customHeight="1">
      <c r="B79" s="409"/>
    </row>
    <row r="80" spans="2:2" s="404" customFormat="1" ht="16.5" customHeight="1">
      <c r="B80" s="409"/>
    </row>
    <row r="81" spans="2:2" s="404" customFormat="1" ht="16.5" customHeight="1">
      <c r="B81" s="409"/>
    </row>
    <row r="82" spans="2:2" s="404" customFormat="1" ht="16.5" customHeight="1">
      <c r="B82" s="409"/>
    </row>
    <row r="83" spans="2:2" s="404" customFormat="1" ht="16.5" customHeight="1">
      <c r="B83" s="409"/>
    </row>
    <row r="84" spans="2:2" s="404" customFormat="1" ht="16.5" customHeight="1">
      <c r="B84" s="409"/>
    </row>
    <row r="85" spans="2:2" s="404" customFormat="1" ht="16.5" customHeight="1">
      <c r="B85" s="409"/>
    </row>
  </sheetData>
  <sheetProtection sheet="1" selectLockedCells="1" selectUnlockedCells="1"/>
  <mergeCells count="14">
    <mergeCell ref="C57:N57"/>
    <mergeCell ref="C58:N58"/>
    <mergeCell ref="D59:N59"/>
    <mergeCell ref="D60:N60"/>
    <mergeCell ref="B12:N12"/>
    <mergeCell ref="D13:N13"/>
    <mergeCell ref="D15:N15"/>
    <mergeCell ref="D16:N16"/>
    <mergeCell ref="C56:N56"/>
    <mergeCell ref="A2:N2"/>
    <mergeCell ref="A3:N3"/>
    <mergeCell ref="A4:N4"/>
    <mergeCell ref="A5:N5"/>
    <mergeCell ref="B11:N11"/>
  </mergeCells>
  <phoneticPr fontId="1"/>
  <pageMargins left="0.39370078740157483" right="0.39370078740157483" top="0.78740157480314965" bottom="0.78740157480314965" header="0.31496062992125984" footer="0.31496062992125984"/>
  <pageSetup paperSize="9" scale="85" fitToHeight="0" orientation="portrait" r:id="rId1"/>
  <rowBreaks count="1" manualBreakCount="1">
    <brk id="54" max="1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00B0F0"/>
    <pageSetUpPr fitToPage="1"/>
  </sheetPr>
  <dimension ref="A1:AC245"/>
  <sheetViews>
    <sheetView view="pageBreakPreview" topLeftCell="C93" zoomScale="96" zoomScaleNormal="90" zoomScaleSheetLayoutView="96" workbookViewId="0"/>
  </sheetViews>
  <sheetFormatPr defaultRowHeight="13"/>
  <cols>
    <col min="1" max="1" width="1.6328125" customWidth="1"/>
    <col min="2" max="3" width="9.6328125" style="1" customWidth="1"/>
    <col min="4" max="14" width="6.7265625" style="1" customWidth="1"/>
    <col min="15" max="15" width="1.6328125" customWidth="1"/>
    <col min="16" max="18" width="9" style="7"/>
    <col min="19" max="19" width="11.7265625" style="7" bestFit="1" customWidth="1"/>
    <col min="20" max="29" width="9" style="7"/>
  </cols>
  <sheetData>
    <row r="1" spans="1:29" ht="5.15" customHeight="1">
      <c r="A1" s="3"/>
      <c r="B1" s="972"/>
      <c r="C1" s="972"/>
      <c r="D1" s="972"/>
      <c r="E1" s="972"/>
      <c r="F1" s="972"/>
      <c r="G1" s="972"/>
      <c r="H1" s="972"/>
      <c r="I1" s="972"/>
      <c r="J1" s="972"/>
      <c r="K1" s="972"/>
      <c r="L1" s="972"/>
      <c r="M1" s="972"/>
      <c r="N1" s="972"/>
      <c r="O1" s="3"/>
    </row>
    <row r="2" spans="1:29" ht="16.5">
      <c r="A2" s="3"/>
      <c r="B2" s="24" t="str">
        <f>'4_調査結果から（分析）'!B2</f>
        <v>令和６年度　長吉六反中学校のあゆみ</v>
      </c>
      <c r="C2" s="24"/>
      <c r="D2" s="24"/>
      <c r="E2" s="24"/>
      <c r="F2" s="24"/>
      <c r="G2" s="24"/>
      <c r="H2" s="24"/>
      <c r="I2" s="24"/>
      <c r="J2" s="24"/>
      <c r="K2" s="24"/>
      <c r="L2" s="24"/>
      <c r="M2" s="24"/>
      <c r="N2" s="24"/>
      <c r="O2" s="3"/>
    </row>
    <row r="3" spans="1:29" ht="16.5">
      <c r="A3" s="3"/>
      <c r="B3" s="24" t="s">
        <v>14</v>
      </c>
      <c r="C3" s="24"/>
      <c r="D3" s="24"/>
      <c r="E3" s="24"/>
      <c r="F3" s="24"/>
      <c r="G3" s="24"/>
      <c r="H3" s="24"/>
      <c r="I3" s="24"/>
      <c r="J3" s="24"/>
      <c r="K3" s="24"/>
      <c r="L3" s="24"/>
      <c r="M3" s="24"/>
      <c r="N3" s="24"/>
      <c r="O3" s="3"/>
    </row>
    <row r="4" spans="1:29" ht="5.15" customHeight="1">
      <c r="A4" s="3"/>
      <c r="B4" s="972"/>
      <c r="C4" s="972"/>
      <c r="D4" s="972"/>
      <c r="E4" s="972"/>
      <c r="F4" s="972"/>
      <c r="G4" s="972"/>
      <c r="H4" s="972"/>
      <c r="I4" s="972"/>
      <c r="J4" s="972"/>
      <c r="K4" s="972"/>
      <c r="L4" s="972"/>
      <c r="M4" s="972"/>
      <c r="N4" s="972"/>
      <c r="O4" s="3"/>
    </row>
    <row r="5" spans="1:29" ht="8.25" customHeight="1">
      <c r="A5" s="3"/>
      <c r="B5" s="3"/>
      <c r="C5" s="3"/>
      <c r="D5" s="3"/>
      <c r="E5" s="3"/>
      <c r="F5" s="3"/>
      <c r="G5" s="3"/>
      <c r="H5" s="3"/>
      <c r="I5" s="3"/>
      <c r="J5" s="3"/>
      <c r="K5" s="3"/>
      <c r="L5" s="3"/>
      <c r="M5" s="3"/>
      <c r="N5" s="3"/>
      <c r="O5" s="3"/>
    </row>
    <row r="6" spans="1:29" s="58" customFormat="1" ht="18" customHeight="1">
      <c r="A6" s="242"/>
      <c r="B6" s="1021" t="s">
        <v>31</v>
      </c>
      <c r="C6" s="1021"/>
      <c r="D6" s="1021"/>
      <c r="E6" s="1021"/>
      <c r="F6" s="1021"/>
      <c r="G6" s="1021"/>
      <c r="H6" s="1021"/>
      <c r="I6" s="1021"/>
      <c r="J6" s="1021"/>
      <c r="K6" s="1021"/>
      <c r="L6" s="1021"/>
      <c r="M6" s="1021"/>
      <c r="N6" s="1021"/>
      <c r="O6" s="242"/>
      <c r="P6" s="356"/>
      <c r="Q6" s="356"/>
      <c r="R6" s="356"/>
      <c r="S6" s="356"/>
      <c r="T6" s="356"/>
      <c r="U6" s="356"/>
      <c r="V6" s="356"/>
      <c r="W6" s="356"/>
      <c r="X6" s="356"/>
      <c r="Y6" s="356"/>
      <c r="Z6" s="356"/>
      <c r="AA6" s="356"/>
      <c r="AB6" s="356"/>
      <c r="AC6" s="356"/>
    </row>
    <row r="7" spans="1:29" s="58" customFormat="1" ht="18" customHeight="1">
      <c r="A7" s="242"/>
      <c r="B7" s="1022" t="s">
        <v>319</v>
      </c>
      <c r="C7" s="1022"/>
      <c r="D7" s="1022"/>
      <c r="E7" s="1022"/>
      <c r="F7" s="1022"/>
      <c r="G7" s="1022"/>
      <c r="H7" s="1022"/>
      <c r="I7" s="1022"/>
      <c r="J7" s="1022"/>
      <c r="K7" s="1022"/>
      <c r="L7" s="1022"/>
      <c r="M7" s="1022"/>
      <c r="N7" s="1022"/>
      <c r="O7" s="242"/>
      <c r="P7" s="356"/>
      <c r="Q7" s="356"/>
      <c r="R7" s="356"/>
      <c r="S7" s="356"/>
      <c r="T7" s="356"/>
      <c r="U7" s="356"/>
      <c r="V7" s="356"/>
      <c r="W7" s="356"/>
      <c r="X7" s="356"/>
      <c r="Y7" s="356"/>
      <c r="Z7" s="356"/>
      <c r="AA7" s="356"/>
      <c r="AB7" s="356"/>
      <c r="AC7" s="356"/>
    </row>
    <row r="8" spans="1:29" s="58" customFormat="1" ht="18" customHeight="1">
      <c r="A8" s="242"/>
      <c r="B8" s="1022" t="s">
        <v>32</v>
      </c>
      <c r="C8" s="1022"/>
      <c r="D8" s="1022"/>
      <c r="E8" s="1022"/>
      <c r="F8" s="1022"/>
      <c r="G8" s="1022"/>
      <c r="H8" s="1022"/>
      <c r="I8" s="1022"/>
      <c r="J8" s="1022"/>
      <c r="K8" s="1022"/>
      <c r="L8" s="1022"/>
      <c r="M8" s="1022"/>
      <c r="N8" s="1022"/>
      <c r="O8" s="242"/>
      <c r="P8" s="356"/>
      <c r="Q8" s="356"/>
      <c r="R8" s="356"/>
      <c r="S8" s="356"/>
      <c r="T8" s="356"/>
      <c r="U8" s="356"/>
      <c r="V8" s="356"/>
      <c r="W8" s="356"/>
      <c r="X8" s="356"/>
      <c r="Y8" s="356"/>
      <c r="Z8" s="356"/>
      <c r="AA8" s="356"/>
      <c r="AB8" s="356"/>
      <c r="AC8" s="356"/>
    </row>
    <row r="9" spans="1:29" s="58" customFormat="1" ht="18" customHeight="1">
      <c r="A9" s="242"/>
      <c r="B9" s="1022" t="s">
        <v>35</v>
      </c>
      <c r="C9" s="1022"/>
      <c r="D9" s="1022"/>
      <c r="E9" s="1022"/>
      <c r="F9" s="1022"/>
      <c r="G9" s="1022"/>
      <c r="H9" s="1022"/>
      <c r="I9" s="1022"/>
      <c r="J9" s="1022"/>
      <c r="K9" s="1022"/>
      <c r="L9" s="1022"/>
      <c r="M9" s="1022"/>
      <c r="N9" s="1022"/>
      <c r="O9" s="242"/>
      <c r="P9" s="356"/>
      <c r="Q9" s="356"/>
      <c r="R9" s="356"/>
      <c r="S9" s="356"/>
      <c r="T9" s="356"/>
      <c r="U9" s="356"/>
      <c r="V9" s="356"/>
      <c r="W9" s="356"/>
      <c r="X9" s="356"/>
      <c r="Y9" s="356"/>
      <c r="Z9" s="356"/>
      <c r="AA9" s="356"/>
      <c r="AB9" s="356"/>
      <c r="AC9" s="356"/>
    </row>
    <row r="10" spans="1:29" s="58" customFormat="1" ht="18" customHeight="1">
      <c r="A10" s="242"/>
      <c r="B10" s="1022" t="s">
        <v>34</v>
      </c>
      <c r="C10" s="1022"/>
      <c r="D10" s="1022"/>
      <c r="E10" s="1022"/>
      <c r="F10" s="1022"/>
      <c r="G10" s="1022"/>
      <c r="H10" s="1022"/>
      <c r="I10" s="1022"/>
      <c r="J10" s="1022"/>
      <c r="K10" s="1022"/>
      <c r="L10" s="1022"/>
      <c r="M10" s="1022"/>
      <c r="N10" s="1022"/>
      <c r="O10" s="242"/>
      <c r="P10" s="356"/>
      <c r="Q10" s="356"/>
      <c r="R10" s="356"/>
      <c r="S10" s="356"/>
      <c r="T10" s="356"/>
      <c r="U10" s="356"/>
      <c r="V10" s="356"/>
      <c r="W10" s="356"/>
      <c r="X10" s="356"/>
      <c r="Y10" s="356"/>
      <c r="Z10" s="356"/>
      <c r="AA10" s="356"/>
      <c r="AB10" s="356"/>
      <c r="AC10" s="356"/>
    </row>
    <row r="11" spans="1:29" s="58" customFormat="1" ht="18" customHeight="1">
      <c r="A11" s="242"/>
      <c r="B11" s="1022" t="s">
        <v>33</v>
      </c>
      <c r="C11" s="1022"/>
      <c r="D11" s="1022"/>
      <c r="E11" s="1022"/>
      <c r="F11" s="1022"/>
      <c r="G11" s="1022"/>
      <c r="H11" s="1022"/>
      <c r="I11" s="1022"/>
      <c r="J11" s="1022"/>
      <c r="K11" s="1022"/>
      <c r="L11" s="1022"/>
      <c r="M11" s="1022"/>
      <c r="N11" s="1022"/>
      <c r="O11" s="242"/>
      <c r="P11" s="356"/>
      <c r="Q11" s="356"/>
      <c r="R11" s="356"/>
      <c r="S11" s="356"/>
      <c r="T11" s="356"/>
      <c r="U11" s="356"/>
      <c r="V11" s="356"/>
      <c r="W11" s="356"/>
      <c r="X11" s="356"/>
      <c r="Y11" s="356"/>
      <c r="Z11" s="356"/>
      <c r="AA11" s="356"/>
      <c r="AB11" s="356"/>
      <c r="AC11" s="356"/>
    </row>
    <row r="12" spans="1:29" s="30" customFormat="1" ht="7.5" customHeight="1" thickBot="1">
      <c r="A12" s="28"/>
      <c r="B12" s="28"/>
      <c r="C12" s="28"/>
      <c r="D12" s="28"/>
      <c r="E12" s="28"/>
      <c r="F12" s="28"/>
      <c r="G12" s="28"/>
      <c r="H12" s="28"/>
      <c r="I12" s="28"/>
      <c r="J12" s="28"/>
      <c r="K12" s="28"/>
      <c r="L12" s="28"/>
      <c r="M12" s="28"/>
      <c r="N12" s="28"/>
      <c r="O12" s="28"/>
      <c r="P12" s="8"/>
      <c r="Q12" s="8"/>
      <c r="R12" s="8"/>
      <c r="S12" s="8"/>
      <c r="T12" s="8"/>
      <c r="U12" s="8"/>
      <c r="V12" s="8"/>
      <c r="W12" s="8"/>
      <c r="X12" s="8"/>
      <c r="Y12" s="8"/>
      <c r="Z12" s="8"/>
      <c r="AA12" s="8"/>
      <c r="AB12" s="8"/>
      <c r="AC12" s="8"/>
    </row>
    <row r="13" spans="1:29" s="30" customFormat="1" ht="5.15" customHeight="1">
      <c r="A13" s="28"/>
      <c r="B13" s="62"/>
      <c r="C13" s="63"/>
      <c r="D13" s="63"/>
      <c r="E13" s="63"/>
      <c r="F13" s="63"/>
      <c r="G13" s="63"/>
      <c r="H13" s="63"/>
      <c r="I13" s="63"/>
      <c r="J13" s="63"/>
      <c r="K13" s="63"/>
      <c r="L13" s="63"/>
      <c r="M13" s="63"/>
      <c r="N13" s="64"/>
      <c r="O13" s="28"/>
      <c r="P13" s="8"/>
      <c r="Q13" s="8"/>
      <c r="R13" s="8"/>
      <c r="S13" s="8"/>
      <c r="T13" s="8"/>
      <c r="U13" s="8"/>
      <c r="V13" s="8"/>
      <c r="W13" s="8"/>
      <c r="X13" s="8"/>
      <c r="Y13" s="8"/>
      <c r="Z13" s="8"/>
      <c r="AA13" s="8"/>
      <c r="AB13" s="8"/>
      <c r="AC13" s="8"/>
    </row>
    <row r="14" spans="1:29" ht="15.75" customHeight="1">
      <c r="A14" s="3"/>
      <c r="B14" s="65" t="s">
        <v>29</v>
      </c>
      <c r="C14" s="66"/>
      <c r="D14" s="66"/>
      <c r="E14" s="66"/>
      <c r="F14" s="66"/>
      <c r="G14" s="66"/>
      <c r="H14" s="66"/>
      <c r="I14" s="66"/>
      <c r="J14" s="66"/>
      <c r="K14" s="67"/>
      <c r="L14" s="67"/>
      <c r="M14" s="67"/>
      <c r="N14" s="68"/>
      <c r="O14" s="3"/>
    </row>
    <row r="15" spans="1:29" s="61" customFormat="1" ht="15.75" customHeight="1">
      <c r="A15" s="59"/>
      <c r="B15" s="69"/>
      <c r="C15" s="1023" t="s">
        <v>314</v>
      </c>
      <c r="D15" s="1023"/>
      <c r="E15" s="1023"/>
      <c r="F15" s="1023"/>
      <c r="G15" s="1023"/>
      <c r="H15" s="1023"/>
      <c r="I15" s="1023"/>
      <c r="J15" s="1023"/>
      <c r="K15" s="1023"/>
      <c r="L15" s="1023"/>
      <c r="M15" s="1023"/>
      <c r="N15" s="1024"/>
      <c r="O15" s="59"/>
      <c r="P15" s="60"/>
      <c r="Q15" s="60"/>
      <c r="R15" s="60"/>
      <c r="S15" s="60"/>
      <c r="T15" s="60"/>
      <c r="U15" s="60"/>
      <c r="V15" s="60"/>
      <c r="W15" s="60"/>
      <c r="X15" s="60"/>
      <c r="Y15" s="60"/>
      <c r="Z15" s="60"/>
      <c r="AA15" s="60"/>
      <c r="AB15" s="60"/>
      <c r="AC15" s="60"/>
    </row>
    <row r="16" spans="1:29" s="61" customFormat="1" ht="15.75" customHeight="1">
      <c r="A16" s="59"/>
      <c r="B16" s="70"/>
      <c r="C16" s="1023" t="s">
        <v>315</v>
      </c>
      <c r="D16" s="1023"/>
      <c r="E16" s="1023"/>
      <c r="F16" s="1023"/>
      <c r="G16" s="1023"/>
      <c r="H16" s="1023"/>
      <c r="I16" s="1023"/>
      <c r="J16" s="1023"/>
      <c r="K16" s="1023"/>
      <c r="L16" s="1023"/>
      <c r="M16" s="1023"/>
      <c r="N16" s="1024"/>
      <c r="O16" s="59"/>
      <c r="P16" s="60"/>
      <c r="Q16" s="60"/>
      <c r="R16" s="60"/>
      <c r="S16" s="60"/>
      <c r="T16" s="60"/>
      <c r="U16" s="60"/>
      <c r="V16" s="60"/>
      <c r="W16" s="60"/>
      <c r="X16" s="60"/>
      <c r="Y16" s="60"/>
      <c r="Z16" s="60"/>
      <c r="AA16" s="60"/>
      <c r="AB16" s="60"/>
      <c r="AC16" s="60"/>
    </row>
    <row r="17" spans="1:29" s="61" customFormat="1" ht="15.75" customHeight="1">
      <c r="A17" s="59"/>
      <c r="B17" s="69"/>
      <c r="C17" s="1023" t="s">
        <v>741</v>
      </c>
      <c r="D17" s="1023"/>
      <c r="E17" s="1023"/>
      <c r="F17" s="1023"/>
      <c r="G17" s="1023"/>
      <c r="H17" s="1023"/>
      <c r="I17" s="1023"/>
      <c r="J17" s="1023"/>
      <c r="K17" s="1023"/>
      <c r="L17" s="1023"/>
      <c r="M17" s="1023"/>
      <c r="N17" s="1024"/>
      <c r="O17" s="59"/>
      <c r="P17" s="60"/>
      <c r="Q17" s="60"/>
      <c r="R17" s="60"/>
      <c r="S17" s="60"/>
      <c r="T17" s="60"/>
      <c r="U17" s="60"/>
      <c r="V17" s="60"/>
      <c r="W17" s="60"/>
      <c r="X17" s="60"/>
      <c r="Y17" s="60"/>
      <c r="Z17" s="60"/>
      <c r="AA17" s="60"/>
      <c r="AB17" s="60"/>
      <c r="AC17" s="60"/>
    </row>
    <row r="18" spans="1:29" s="61" customFormat="1" ht="15.75" customHeight="1">
      <c r="A18" s="59"/>
      <c r="B18" s="69"/>
      <c r="C18" s="1023" t="s">
        <v>471</v>
      </c>
      <c r="D18" s="1023"/>
      <c r="E18" s="1023"/>
      <c r="F18" s="1023"/>
      <c r="G18" s="1023"/>
      <c r="H18" s="1023"/>
      <c r="I18" s="1023"/>
      <c r="J18" s="1023"/>
      <c r="K18" s="1023"/>
      <c r="L18" s="1023"/>
      <c r="M18" s="1023"/>
      <c r="N18" s="1024"/>
      <c r="O18" s="59"/>
      <c r="P18" s="60"/>
      <c r="Q18" s="60"/>
      <c r="R18" s="60"/>
      <c r="S18" s="60"/>
      <c r="T18" s="60"/>
      <c r="U18" s="60"/>
      <c r="V18" s="60"/>
      <c r="W18" s="60"/>
      <c r="X18" s="60"/>
      <c r="Y18" s="60"/>
      <c r="Z18" s="60"/>
      <c r="AA18" s="60"/>
      <c r="AB18" s="60"/>
      <c r="AC18" s="60"/>
    </row>
    <row r="19" spans="1:29" s="30" customFormat="1" ht="5.15" customHeight="1" thickBot="1">
      <c r="A19" s="28"/>
      <c r="B19" s="71"/>
      <c r="C19" s="1025"/>
      <c r="D19" s="1025"/>
      <c r="E19" s="1025"/>
      <c r="F19" s="1025"/>
      <c r="G19" s="1025"/>
      <c r="H19" s="1025"/>
      <c r="I19" s="1025"/>
      <c r="J19" s="1025"/>
      <c r="K19" s="1025"/>
      <c r="L19" s="1025"/>
      <c r="M19" s="1025"/>
      <c r="N19" s="1026"/>
      <c r="O19" s="28"/>
      <c r="P19" s="8"/>
      <c r="Q19" s="8"/>
      <c r="R19" s="8"/>
      <c r="S19" s="8"/>
      <c r="T19" s="8"/>
      <c r="U19" s="8"/>
      <c r="V19" s="8"/>
      <c r="W19" s="8"/>
      <c r="X19" s="8"/>
      <c r="Y19" s="8"/>
      <c r="Z19" s="8"/>
      <c r="AA19" s="8"/>
      <c r="AB19" s="8"/>
      <c r="AC19" s="8"/>
    </row>
    <row r="20" spans="1:29" ht="5.25" customHeight="1" thickBot="1">
      <c r="A20" s="3"/>
      <c r="B20" s="3"/>
      <c r="C20" s="3"/>
      <c r="D20" s="3"/>
      <c r="E20" s="3"/>
      <c r="F20" s="3"/>
      <c r="G20" s="3"/>
      <c r="H20" s="3"/>
      <c r="I20" s="3"/>
      <c r="J20" s="3"/>
      <c r="K20" s="3"/>
      <c r="L20" s="3"/>
      <c r="M20" s="3"/>
      <c r="N20" s="3"/>
      <c r="O20" s="3"/>
    </row>
    <row r="21" spans="1:29" s="30" customFormat="1" ht="5.15" customHeight="1">
      <c r="A21" s="28"/>
      <c r="B21" s="31"/>
      <c r="C21" s="32"/>
      <c r="D21" s="32"/>
      <c r="E21" s="32"/>
      <c r="F21" s="32"/>
      <c r="G21" s="32"/>
      <c r="H21" s="32"/>
      <c r="I21" s="32"/>
      <c r="J21" s="32"/>
      <c r="K21" s="32"/>
      <c r="L21" s="32"/>
      <c r="M21" s="32"/>
      <c r="N21" s="33"/>
      <c r="O21" s="28"/>
      <c r="P21" s="8"/>
      <c r="Q21" s="8"/>
      <c r="R21" s="8"/>
      <c r="S21" s="8"/>
      <c r="T21" s="8"/>
      <c r="U21" s="8"/>
      <c r="V21" s="8"/>
      <c r="W21" s="8"/>
      <c r="X21" s="8"/>
      <c r="Y21" s="8"/>
      <c r="Z21" s="8"/>
      <c r="AA21" s="8"/>
      <c r="AB21" s="8"/>
      <c r="AC21" s="8"/>
    </row>
    <row r="22" spans="1:29" ht="15.75" customHeight="1">
      <c r="A22" s="3"/>
      <c r="B22" s="34" t="s">
        <v>216</v>
      </c>
      <c r="C22" s="35"/>
      <c r="D22" s="35"/>
      <c r="E22" s="35"/>
      <c r="F22" s="35"/>
      <c r="G22" s="35"/>
      <c r="H22" s="35"/>
      <c r="I22" s="35"/>
      <c r="J22" s="35"/>
      <c r="K22" s="36"/>
      <c r="L22" s="36"/>
      <c r="M22" s="36"/>
      <c r="N22" s="37"/>
      <c r="O22" s="3"/>
    </row>
    <row r="23" spans="1:29" ht="15.75" customHeight="1">
      <c r="A23" s="3"/>
      <c r="B23" s="338">
        <v>-1</v>
      </c>
      <c r="C23" s="1017" t="s">
        <v>36</v>
      </c>
      <c r="D23" s="1017"/>
      <c r="E23" s="1017"/>
      <c r="F23" s="1017"/>
      <c r="G23" s="1017"/>
      <c r="H23" s="1017"/>
      <c r="I23" s="1017"/>
      <c r="J23" s="1017"/>
      <c r="K23" s="1017"/>
      <c r="L23" s="1017"/>
      <c r="M23" s="1017"/>
      <c r="N23" s="1018"/>
      <c r="O23" s="3"/>
    </row>
    <row r="24" spans="1:29" ht="15.75" customHeight="1">
      <c r="A24" s="3"/>
      <c r="B24" s="339" t="s">
        <v>17</v>
      </c>
      <c r="C24" s="1017" t="s">
        <v>37</v>
      </c>
      <c r="D24" s="1017"/>
      <c r="E24" s="1017"/>
      <c r="F24" s="1017"/>
      <c r="G24" s="1017"/>
      <c r="H24" s="1017"/>
      <c r="I24" s="1017"/>
      <c r="J24" s="1017"/>
      <c r="K24" s="1017"/>
      <c r="L24" s="1017"/>
      <c r="M24" s="1017"/>
      <c r="N24" s="1018"/>
      <c r="O24" s="3"/>
    </row>
    <row r="25" spans="1:29" ht="15.75" customHeight="1">
      <c r="A25" s="3"/>
      <c r="B25" s="339"/>
      <c r="C25" s="1017" t="s">
        <v>39</v>
      </c>
      <c r="D25" s="1017"/>
      <c r="E25" s="1017"/>
      <c r="F25" s="1017"/>
      <c r="G25" s="1017"/>
      <c r="H25" s="1017"/>
      <c r="I25" s="1017"/>
      <c r="J25" s="1017"/>
      <c r="K25" s="1017"/>
      <c r="L25" s="1017"/>
      <c r="M25" s="1017"/>
      <c r="N25" s="1018"/>
      <c r="O25" s="3"/>
    </row>
    <row r="26" spans="1:29" ht="15.75" customHeight="1">
      <c r="A26" s="3"/>
      <c r="B26" s="339"/>
      <c r="C26" s="1017" t="s">
        <v>38</v>
      </c>
      <c r="D26" s="1017"/>
      <c r="E26" s="1017"/>
      <c r="F26" s="1017"/>
      <c r="G26" s="1017"/>
      <c r="H26" s="1017"/>
      <c r="I26" s="1017"/>
      <c r="J26" s="1017"/>
      <c r="K26" s="1017"/>
      <c r="L26" s="1017"/>
      <c r="M26" s="1017"/>
      <c r="N26" s="1018"/>
      <c r="O26" s="3"/>
    </row>
    <row r="27" spans="1:29" ht="15.75" customHeight="1">
      <c r="A27" s="3"/>
      <c r="B27" s="338">
        <v>-2</v>
      </c>
      <c r="C27" s="1017" t="s">
        <v>40</v>
      </c>
      <c r="D27" s="1017"/>
      <c r="E27" s="1017"/>
      <c r="F27" s="1017"/>
      <c r="G27" s="1017"/>
      <c r="H27" s="1017"/>
      <c r="I27" s="1017"/>
      <c r="J27" s="1017"/>
      <c r="K27" s="1017"/>
      <c r="L27" s="1017"/>
      <c r="M27" s="1017"/>
      <c r="N27" s="1018"/>
      <c r="O27" s="3"/>
    </row>
    <row r="28" spans="1:29" ht="15.75" customHeight="1">
      <c r="A28" s="3"/>
      <c r="B28" s="339"/>
      <c r="C28" s="1017" t="s">
        <v>41</v>
      </c>
      <c r="D28" s="1017"/>
      <c r="E28" s="1017"/>
      <c r="F28" s="1017"/>
      <c r="G28" s="1017"/>
      <c r="H28" s="1017"/>
      <c r="I28" s="1017"/>
      <c r="J28" s="1017"/>
      <c r="K28" s="1017"/>
      <c r="L28" s="1017"/>
      <c r="M28" s="1017"/>
      <c r="N28" s="1018"/>
      <c r="O28" s="3"/>
    </row>
    <row r="29" spans="1:29" ht="15.75" customHeight="1">
      <c r="A29" s="3"/>
      <c r="B29" s="339" t="s">
        <v>17</v>
      </c>
      <c r="C29" s="1017" t="s">
        <v>42</v>
      </c>
      <c r="D29" s="1017"/>
      <c r="E29" s="1017"/>
      <c r="F29" s="1017"/>
      <c r="G29" s="1017"/>
      <c r="H29" s="1017"/>
      <c r="I29" s="1017"/>
      <c r="J29" s="1017"/>
      <c r="K29" s="1017"/>
      <c r="L29" s="1017"/>
      <c r="M29" s="1017"/>
      <c r="N29" s="1018"/>
      <c r="O29" s="3"/>
    </row>
    <row r="30" spans="1:29" ht="15.75" customHeight="1">
      <c r="A30" s="3"/>
      <c r="B30" s="338">
        <v>-3</v>
      </c>
      <c r="C30" s="1017" t="s">
        <v>18</v>
      </c>
      <c r="D30" s="1017"/>
      <c r="E30" s="1017"/>
      <c r="F30" s="1017"/>
      <c r="G30" s="1017"/>
      <c r="H30" s="1017"/>
      <c r="I30" s="1017"/>
      <c r="J30" s="1017"/>
      <c r="K30" s="1017"/>
      <c r="L30" s="1017"/>
      <c r="M30" s="1017"/>
      <c r="N30" s="1018"/>
      <c r="O30" s="3"/>
    </row>
    <row r="31" spans="1:29" ht="15.75" customHeight="1">
      <c r="A31" s="3"/>
      <c r="B31" s="338">
        <v>-4</v>
      </c>
      <c r="C31" s="1017" t="s">
        <v>43</v>
      </c>
      <c r="D31" s="1017"/>
      <c r="E31" s="1017"/>
      <c r="F31" s="1017"/>
      <c r="G31" s="1017"/>
      <c r="H31" s="1017"/>
      <c r="I31" s="1017"/>
      <c r="J31" s="1017"/>
      <c r="K31" s="1017"/>
      <c r="L31" s="1017"/>
      <c r="M31" s="1017"/>
      <c r="N31" s="1018"/>
      <c r="O31" s="3"/>
    </row>
    <row r="32" spans="1:29" ht="15.75" customHeight="1">
      <c r="A32" s="3"/>
      <c r="B32" s="39" t="s">
        <v>17</v>
      </c>
      <c r="C32" s="1017" t="s">
        <v>44</v>
      </c>
      <c r="D32" s="1017"/>
      <c r="E32" s="1017"/>
      <c r="F32" s="1017"/>
      <c r="G32" s="1017"/>
      <c r="H32" s="1017"/>
      <c r="I32" s="1017"/>
      <c r="J32" s="1017"/>
      <c r="K32" s="1017"/>
      <c r="L32" s="1017"/>
      <c r="M32" s="1017"/>
      <c r="N32" s="1018"/>
      <c r="O32" s="3"/>
    </row>
    <row r="33" spans="1:29" ht="15.75" customHeight="1">
      <c r="A33" s="3"/>
      <c r="B33" s="39"/>
      <c r="C33" s="325"/>
      <c r="D33" s="325"/>
      <c r="E33" s="325"/>
      <c r="F33" s="325"/>
      <c r="G33" s="325"/>
      <c r="H33" s="325"/>
      <c r="I33" s="325"/>
      <c r="J33" s="325"/>
      <c r="K33" s="325"/>
      <c r="L33" s="325"/>
      <c r="M33" s="325"/>
      <c r="N33" s="326"/>
      <c r="O33" s="3"/>
    </row>
    <row r="34" spans="1:29" ht="15.75" customHeight="1">
      <c r="A34" s="3"/>
      <c r="B34" s="34" t="s">
        <v>323</v>
      </c>
      <c r="C34" s="35"/>
      <c r="D34" s="35"/>
      <c r="E34" s="35"/>
      <c r="F34" s="35"/>
      <c r="G34" s="35"/>
      <c r="H34" s="35"/>
      <c r="I34" s="35"/>
      <c r="J34" s="35"/>
      <c r="K34" s="36"/>
      <c r="L34" s="36"/>
      <c r="M34" s="36"/>
      <c r="N34" s="37"/>
      <c r="O34" s="3"/>
    </row>
    <row r="35" spans="1:29" ht="15.75" customHeight="1">
      <c r="A35" s="3"/>
      <c r="B35" s="338">
        <v>-1</v>
      </c>
      <c r="C35" s="1017" t="s">
        <v>200</v>
      </c>
      <c r="D35" s="1017"/>
      <c r="E35" s="1017"/>
      <c r="F35" s="1017"/>
      <c r="G35" s="1017"/>
      <c r="H35" s="1017"/>
      <c r="I35" s="1017"/>
      <c r="J35" s="1017"/>
      <c r="K35" s="1017"/>
      <c r="L35" s="1017"/>
      <c r="M35" s="1017"/>
      <c r="N35" s="1018"/>
      <c r="O35" s="3"/>
    </row>
    <row r="36" spans="1:29" ht="15.75" customHeight="1">
      <c r="A36" s="3"/>
      <c r="B36" s="339" t="s">
        <v>17</v>
      </c>
      <c r="C36" s="1017" t="s">
        <v>201</v>
      </c>
      <c r="D36" s="1017"/>
      <c r="E36" s="1017"/>
      <c r="F36" s="1017"/>
      <c r="G36" s="1017"/>
      <c r="H36" s="1017"/>
      <c r="I36" s="1017"/>
      <c r="J36" s="1017"/>
      <c r="K36" s="1017"/>
      <c r="L36" s="1017"/>
      <c r="M36" s="1017"/>
      <c r="N36" s="1018"/>
      <c r="O36" s="3"/>
    </row>
    <row r="37" spans="1:29" ht="15.75" customHeight="1">
      <c r="A37" s="3"/>
      <c r="B37" s="338">
        <v>-2</v>
      </c>
      <c r="C37" s="1017" t="s">
        <v>202</v>
      </c>
      <c r="D37" s="1017"/>
      <c r="E37" s="1017"/>
      <c r="F37" s="1017"/>
      <c r="G37" s="1017"/>
      <c r="H37" s="1017"/>
      <c r="I37" s="1017"/>
      <c r="J37" s="1017"/>
      <c r="K37" s="1017"/>
      <c r="L37" s="1017"/>
      <c r="M37" s="1017"/>
      <c r="N37" s="1018"/>
      <c r="O37" s="3"/>
    </row>
    <row r="38" spans="1:29" ht="15.75" customHeight="1">
      <c r="A38" s="3"/>
      <c r="B38" s="338">
        <v>-3</v>
      </c>
      <c r="C38" s="1017" t="s">
        <v>203</v>
      </c>
      <c r="D38" s="1017"/>
      <c r="E38" s="1017"/>
      <c r="F38" s="1017"/>
      <c r="G38" s="1017"/>
      <c r="H38" s="1017"/>
      <c r="I38" s="1017"/>
      <c r="J38" s="1017"/>
      <c r="K38" s="1017"/>
      <c r="L38" s="1017"/>
      <c r="M38" s="1017"/>
      <c r="N38" s="1018"/>
      <c r="O38" s="3"/>
    </row>
    <row r="39" spans="1:29" ht="15.75" customHeight="1">
      <c r="A39" s="3"/>
      <c r="B39" s="38"/>
      <c r="C39" s="1017" t="s">
        <v>204</v>
      </c>
      <c r="D39" s="1017"/>
      <c r="E39" s="1017"/>
      <c r="F39" s="1017"/>
      <c r="G39" s="1017"/>
      <c r="H39" s="1017"/>
      <c r="I39" s="1017"/>
      <c r="J39" s="1017"/>
      <c r="K39" s="1017"/>
      <c r="L39" s="1017"/>
      <c r="M39" s="1017"/>
      <c r="N39" s="1018"/>
      <c r="O39" s="3"/>
    </row>
    <row r="40" spans="1:29" s="30" customFormat="1" ht="5.15" customHeight="1" thickBot="1">
      <c r="A40" s="28"/>
      <c r="B40" s="40"/>
      <c r="C40" s="41"/>
      <c r="D40" s="41"/>
      <c r="E40" s="41"/>
      <c r="F40" s="41"/>
      <c r="G40" s="41"/>
      <c r="H40" s="41"/>
      <c r="I40" s="41"/>
      <c r="J40" s="41"/>
      <c r="K40" s="41"/>
      <c r="L40" s="41"/>
      <c r="M40" s="41"/>
      <c r="N40" s="42"/>
      <c r="O40" s="28"/>
      <c r="P40" s="8"/>
      <c r="Q40" s="8"/>
      <c r="R40" s="8"/>
      <c r="S40" s="8"/>
      <c r="T40" s="8"/>
      <c r="U40" s="8"/>
      <c r="V40" s="8"/>
      <c r="W40" s="8"/>
      <c r="X40" s="8"/>
      <c r="Y40" s="8"/>
      <c r="Z40" s="8"/>
      <c r="AA40" s="8"/>
      <c r="AB40" s="8"/>
      <c r="AC40" s="8"/>
    </row>
    <row r="41" spans="1:29" ht="4.5" customHeight="1">
      <c r="A41" s="3"/>
      <c r="B41" s="3"/>
      <c r="C41" s="3"/>
      <c r="D41" s="3"/>
      <c r="E41" s="3"/>
      <c r="F41" s="3"/>
      <c r="G41" s="3"/>
      <c r="H41" s="3"/>
      <c r="I41" s="3"/>
      <c r="J41" s="3"/>
      <c r="K41" s="3"/>
      <c r="L41" s="3"/>
      <c r="M41" s="3"/>
      <c r="N41" s="3"/>
      <c r="O41" s="3"/>
    </row>
    <row r="42" spans="1:29" ht="3" customHeight="1" thickBot="1">
      <c r="A42" s="3"/>
      <c r="B42" s="3"/>
      <c r="C42" s="3"/>
      <c r="D42" s="3"/>
      <c r="E42" s="3"/>
      <c r="F42" s="3"/>
      <c r="G42" s="3"/>
      <c r="H42" s="3"/>
      <c r="I42" s="3"/>
      <c r="J42" s="3"/>
      <c r="K42" s="3"/>
      <c r="L42" s="3"/>
      <c r="M42" s="3"/>
      <c r="N42" s="3"/>
      <c r="O42" s="3"/>
    </row>
    <row r="43" spans="1:29" ht="5.15" customHeight="1">
      <c r="A43" s="3"/>
      <c r="B43" s="43"/>
      <c r="C43" s="44"/>
      <c r="D43" s="44"/>
      <c r="E43" s="44"/>
      <c r="F43" s="44"/>
      <c r="G43" s="44"/>
      <c r="H43" s="44"/>
      <c r="I43" s="44"/>
      <c r="J43" s="44"/>
      <c r="K43" s="44"/>
      <c r="L43" s="44"/>
      <c r="M43" s="44"/>
      <c r="N43" s="45"/>
      <c r="O43" s="28"/>
    </row>
    <row r="44" spans="1:29" ht="15.75" customHeight="1">
      <c r="A44" s="3"/>
      <c r="B44" s="357" t="s">
        <v>241</v>
      </c>
      <c r="C44" s="358"/>
      <c r="D44" s="358"/>
      <c r="E44" s="358"/>
      <c r="F44" s="358"/>
      <c r="G44" s="358"/>
      <c r="H44" s="358"/>
      <c r="I44" s="358"/>
      <c r="J44" s="358"/>
      <c r="K44" s="359"/>
      <c r="L44" s="359"/>
      <c r="M44" s="359"/>
      <c r="N44" s="360"/>
      <c r="O44" s="3"/>
    </row>
    <row r="45" spans="1:29" ht="15.75" customHeight="1">
      <c r="A45" s="3"/>
      <c r="B45" s="361">
        <v>-1</v>
      </c>
      <c r="C45" s="1019" t="s">
        <v>49</v>
      </c>
      <c r="D45" s="1019"/>
      <c r="E45" s="1019"/>
      <c r="F45" s="1019"/>
      <c r="G45" s="1019"/>
      <c r="H45" s="1019"/>
      <c r="I45" s="1019"/>
      <c r="J45" s="1019"/>
      <c r="K45" s="1019"/>
      <c r="L45" s="1019"/>
      <c r="M45" s="1019"/>
      <c r="N45" s="1020"/>
      <c r="O45" s="3"/>
    </row>
    <row r="46" spans="1:29" ht="15.75" customHeight="1">
      <c r="A46" s="3"/>
      <c r="B46" s="362"/>
      <c r="C46" s="1019" t="s">
        <v>242</v>
      </c>
      <c r="D46" s="1019"/>
      <c r="E46" s="1019"/>
      <c r="F46" s="1019"/>
      <c r="G46" s="1019"/>
      <c r="H46" s="1019"/>
      <c r="I46" s="1019"/>
      <c r="J46" s="1019"/>
      <c r="K46" s="1019"/>
      <c r="L46" s="1019"/>
      <c r="M46" s="1019"/>
      <c r="N46" s="1020"/>
      <c r="O46" s="3"/>
    </row>
    <row r="47" spans="1:29" ht="15.75" customHeight="1">
      <c r="A47" s="3"/>
      <c r="B47" s="361">
        <v>-2</v>
      </c>
      <c r="C47" s="1019" t="s">
        <v>50</v>
      </c>
      <c r="D47" s="1019"/>
      <c r="E47" s="1019"/>
      <c r="F47" s="1019"/>
      <c r="G47" s="1019"/>
      <c r="H47" s="1019"/>
      <c r="I47" s="1019"/>
      <c r="J47" s="1019"/>
      <c r="K47" s="1019"/>
      <c r="L47" s="1019"/>
      <c r="M47" s="1019"/>
      <c r="N47" s="1020"/>
      <c r="O47" s="3"/>
    </row>
    <row r="48" spans="1:29" ht="15.75" customHeight="1">
      <c r="A48" s="3"/>
      <c r="B48" s="361"/>
      <c r="C48" s="1019" t="s">
        <v>243</v>
      </c>
      <c r="D48" s="1019"/>
      <c r="E48" s="1019"/>
      <c r="F48" s="1019"/>
      <c r="G48" s="1019"/>
      <c r="H48" s="1019"/>
      <c r="I48" s="1019"/>
      <c r="J48" s="1019"/>
      <c r="K48" s="1019"/>
      <c r="L48" s="1019"/>
      <c r="M48" s="1019"/>
      <c r="N48" s="1020"/>
      <c r="O48" s="3"/>
    </row>
    <row r="49" spans="1:29" s="30" customFormat="1" ht="5.15" customHeight="1" thickBot="1">
      <c r="A49" s="28"/>
      <c r="B49" s="46"/>
      <c r="C49" s="47"/>
      <c r="D49" s="47"/>
      <c r="E49" s="47"/>
      <c r="F49" s="47"/>
      <c r="G49" s="47"/>
      <c r="H49" s="47"/>
      <c r="I49" s="47"/>
      <c r="J49" s="47"/>
      <c r="K49" s="47"/>
      <c r="L49" s="47"/>
      <c r="M49" s="47"/>
      <c r="N49" s="48"/>
      <c r="O49" s="28"/>
      <c r="P49" s="8"/>
      <c r="Q49" s="8"/>
      <c r="R49" s="8"/>
      <c r="S49" s="8"/>
      <c r="T49" s="8"/>
      <c r="U49" s="8"/>
      <c r="V49" s="8"/>
      <c r="W49" s="8"/>
      <c r="X49" s="8"/>
      <c r="Y49" s="8"/>
      <c r="Z49" s="8"/>
      <c r="AA49" s="8"/>
      <c r="AB49" s="8"/>
      <c r="AC49" s="8"/>
    </row>
    <row r="50" spans="1:29" ht="9.75" customHeight="1" thickBot="1">
      <c r="A50" s="3"/>
      <c r="B50" s="12"/>
      <c r="C50" s="12"/>
      <c r="D50" s="12"/>
      <c r="E50" s="12"/>
      <c r="F50" s="12"/>
      <c r="G50" s="12"/>
      <c r="H50" s="12"/>
      <c r="I50" s="12"/>
      <c r="J50" s="12"/>
      <c r="K50" s="12"/>
      <c r="L50" s="12"/>
      <c r="M50" s="12"/>
      <c r="N50" s="12"/>
      <c r="O50" s="3"/>
    </row>
    <row r="51" spans="1:29" s="30" customFormat="1" ht="5.15" customHeight="1">
      <c r="A51" s="28"/>
      <c r="B51" s="49"/>
      <c r="C51" s="50"/>
      <c r="D51" s="50"/>
      <c r="E51" s="50"/>
      <c r="F51" s="50"/>
      <c r="G51" s="50"/>
      <c r="H51" s="50"/>
      <c r="I51" s="50"/>
      <c r="J51" s="50"/>
      <c r="K51" s="50"/>
      <c r="L51" s="50"/>
      <c r="M51" s="50"/>
      <c r="N51" s="51"/>
      <c r="O51" s="28"/>
      <c r="P51" s="8"/>
      <c r="Q51" s="8"/>
      <c r="R51" s="8"/>
      <c r="S51" s="8"/>
      <c r="T51" s="8"/>
      <c r="U51" s="8"/>
      <c r="V51" s="8"/>
      <c r="W51" s="8"/>
      <c r="X51" s="8"/>
      <c r="Y51" s="8"/>
      <c r="Z51" s="8"/>
      <c r="AA51" s="8"/>
      <c r="AB51" s="8"/>
      <c r="AC51" s="8"/>
    </row>
    <row r="52" spans="1:29" ht="15.75" customHeight="1">
      <c r="A52" s="3"/>
      <c r="B52" s="52" t="s">
        <v>217</v>
      </c>
      <c r="C52" s="53"/>
      <c r="D52" s="53"/>
      <c r="E52" s="53"/>
      <c r="F52" s="53"/>
      <c r="G52" s="53"/>
      <c r="H52" s="53"/>
      <c r="I52" s="53"/>
      <c r="J52" s="53"/>
      <c r="K52" s="54"/>
      <c r="L52" s="54"/>
      <c r="M52" s="54"/>
      <c r="N52" s="55"/>
      <c r="O52" s="3"/>
    </row>
    <row r="53" spans="1:29" ht="15.75" customHeight="1">
      <c r="A53" s="3"/>
      <c r="B53" s="340">
        <v>-1</v>
      </c>
      <c r="C53" s="1027" t="s">
        <v>48</v>
      </c>
      <c r="D53" s="1027"/>
      <c r="E53" s="1027"/>
      <c r="F53" s="1027"/>
      <c r="G53" s="1027"/>
      <c r="H53" s="1027"/>
      <c r="I53" s="1027"/>
      <c r="J53" s="1027"/>
      <c r="K53" s="1027"/>
      <c r="L53" s="1027"/>
      <c r="M53" s="1027"/>
      <c r="N53" s="1028"/>
      <c r="O53" s="3"/>
    </row>
    <row r="54" spans="1:29" ht="15.75" customHeight="1">
      <c r="A54" s="3"/>
      <c r="B54" s="341" t="s">
        <v>17</v>
      </c>
      <c r="C54" s="1027" t="s">
        <v>47</v>
      </c>
      <c r="D54" s="1027"/>
      <c r="E54" s="1027"/>
      <c r="F54" s="1027"/>
      <c r="G54" s="1027"/>
      <c r="H54" s="1027"/>
      <c r="I54" s="1027"/>
      <c r="J54" s="1027"/>
      <c r="K54" s="1027"/>
      <c r="L54" s="1027"/>
      <c r="M54" s="1027"/>
      <c r="N54" s="1028"/>
      <c r="O54" s="3"/>
    </row>
    <row r="55" spans="1:29" ht="15.75" customHeight="1">
      <c r="A55" s="3"/>
      <c r="B55" s="340">
        <v>-2</v>
      </c>
      <c r="C55" s="1027" t="s">
        <v>155</v>
      </c>
      <c r="D55" s="1027"/>
      <c r="E55" s="1027"/>
      <c r="F55" s="1027"/>
      <c r="G55" s="1027"/>
      <c r="H55" s="1027"/>
      <c r="I55" s="1027"/>
      <c r="J55" s="1027"/>
      <c r="K55" s="1027"/>
      <c r="L55" s="1027"/>
      <c r="M55" s="1027"/>
      <c r="N55" s="1028"/>
      <c r="O55" s="3"/>
    </row>
    <row r="56" spans="1:29" ht="15.75" customHeight="1">
      <c r="A56" s="3"/>
      <c r="B56" s="340"/>
      <c r="C56" s="1027" t="s">
        <v>46</v>
      </c>
      <c r="D56" s="1027"/>
      <c r="E56" s="1027"/>
      <c r="F56" s="1027"/>
      <c r="G56" s="1027"/>
      <c r="H56" s="1027"/>
      <c r="I56" s="1027"/>
      <c r="J56" s="1027"/>
      <c r="K56" s="1027"/>
      <c r="L56" s="1027"/>
      <c r="M56" s="1027"/>
      <c r="N56" s="1028"/>
      <c r="O56" s="3"/>
    </row>
    <row r="57" spans="1:29" ht="15.75" customHeight="1">
      <c r="A57" s="3"/>
      <c r="B57" s="340"/>
      <c r="C57" s="395" t="s">
        <v>45</v>
      </c>
      <c r="D57" s="53"/>
      <c r="E57" s="53"/>
      <c r="F57" s="53"/>
      <c r="G57" s="53"/>
      <c r="H57" s="53"/>
      <c r="I57" s="53"/>
      <c r="J57" s="53"/>
      <c r="K57" s="53"/>
      <c r="L57" s="53"/>
      <c r="M57" s="53"/>
      <c r="N57" s="269"/>
      <c r="O57" s="3"/>
    </row>
    <row r="58" spans="1:29" ht="15.75" customHeight="1">
      <c r="A58" s="3"/>
      <c r="B58" s="340">
        <v>-3</v>
      </c>
      <c r="C58" s="1027" t="s">
        <v>158</v>
      </c>
      <c r="D58" s="1027"/>
      <c r="E58" s="1027"/>
      <c r="F58" s="1027"/>
      <c r="G58" s="1027"/>
      <c r="H58" s="1027"/>
      <c r="I58" s="1027"/>
      <c r="J58" s="1027"/>
      <c r="K58" s="1027"/>
      <c r="L58" s="1027"/>
      <c r="M58" s="1027"/>
      <c r="N58" s="1028"/>
      <c r="O58" s="3"/>
    </row>
    <row r="59" spans="1:29" ht="15.75" customHeight="1">
      <c r="A59" s="3"/>
      <c r="B59" s="56"/>
      <c r="C59" s="1027" t="s">
        <v>159</v>
      </c>
      <c r="D59" s="1027"/>
      <c r="E59" s="1027"/>
      <c r="F59" s="1027"/>
      <c r="G59" s="1027"/>
      <c r="H59" s="1027"/>
      <c r="I59" s="1027"/>
      <c r="J59" s="1027"/>
      <c r="K59" s="1027"/>
      <c r="L59" s="1027"/>
      <c r="M59" s="1027"/>
      <c r="N59" s="1028"/>
      <c r="O59" s="3"/>
    </row>
    <row r="60" spans="1:29" s="30" customFormat="1" ht="5.15" customHeight="1" thickBot="1">
      <c r="A60" s="28"/>
      <c r="B60" s="57"/>
      <c r="C60" s="1029"/>
      <c r="D60" s="1029"/>
      <c r="E60" s="1029"/>
      <c r="F60" s="1029"/>
      <c r="G60" s="1029"/>
      <c r="H60" s="1029"/>
      <c r="I60" s="1029"/>
      <c r="J60" s="1029"/>
      <c r="K60" s="1029"/>
      <c r="L60" s="1029"/>
      <c r="M60" s="1029"/>
      <c r="N60" s="1030"/>
      <c r="O60" s="28"/>
      <c r="P60" s="8"/>
      <c r="Q60" s="8"/>
      <c r="R60" s="8"/>
      <c r="S60" s="8"/>
      <c r="T60" s="8"/>
      <c r="U60" s="8"/>
      <c r="V60" s="8"/>
      <c r="W60" s="8"/>
      <c r="X60" s="8"/>
      <c r="Y60" s="8"/>
      <c r="Z60" s="8"/>
      <c r="AA60" s="8"/>
      <c r="AB60" s="8"/>
      <c r="AC60" s="8"/>
    </row>
    <row r="61" spans="1:29">
      <c r="A61" s="3"/>
      <c r="B61" s="12"/>
      <c r="C61" s="12"/>
      <c r="D61" s="12"/>
      <c r="E61" s="12"/>
      <c r="F61" s="12"/>
      <c r="G61" s="12"/>
      <c r="H61" s="12"/>
      <c r="I61" s="12"/>
      <c r="J61" s="12"/>
      <c r="K61" s="12"/>
      <c r="L61" s="12"/>
      <c r="M61" s="12"/>
      <c r="N61" s="12"/>
      <c r="O61" s="3"/>
    </row>
    <row r="62" spans="1:29" ht="17.25" customHeight="1">
      <c r="A62" s="13"/>
      <c r="B62" s="13" t="s">
        <v>156</v>
      </c>
      <c r="C62" s="13"/>
      <c r="D62" s="13"/>
      <c r="E62" s="13"/>
      <c r="F62" s="13"/>
      <c r="G62" s="13"/>
      <c r="H62" s="13"/>
      <c r="I62" s="13"/>
      <c r="J62" s="13"/>
      <c r="K62" s="13"/>
      <c r="L62" s="13"/>
      <c r="M62" s="13"/>
      <c r="N62" s="13"/>
      <c r="O62" s="13"/>
      <c r="P62" s="9"/>
      <c r="Q62" s="9"/>
      <c r="R62" s="9"/>
      <c r="S62" s="9"/>
      <c r="T62" s="9"/>
      <c r="U62" s="9"/>
    </row>
    <row r="63" spans="1:29" s="61" customFormat="1" ht="17.25" customHeight="1">
      <c r="A63" s="59"/>
      <c r="B63" s="106" t="s">
        <v>7</v>
      </c>
      <c r="C63" s="959"/>
      <c r="D63" s="961" t="s">
        <v>16</v>
      </c>
      <c r="E63" s="968" t="s">
        <v>26</v>
      </c>
      <c r="F63" s="969"/>
      <c r="G63" s="970" t="s">
        <v>24</v>
      </c>
      <c r="H63" s="971"/>
      <c r="I63" s="13"/>
      <c r="J63" s="13"/>
      <c r="K63" s="13"/>
      <c r="L63" s="13"/>
      <c r="M63" s="13"/>
      <c r="N63" s="13"/>
      <c r="O63" s="13"/>
      <c r="P63" s="60"/>
      <c r="Q63" s="60"/>
      <c r="R63" s="60"/>
      <c r="S63" s="60"/>
      <c r="T63" s="60"/>
      <c r="U63" s="60"/>
      <c r="V63" s="60"/>
      <c r="W63" s="60"/>
      <c r="X63" s="7"/>
      <c r="Y63" s="7"/>
      <c r="Z63" s="7"/>
      <c r="AA63" s="7"/>
      <c r="AB63" s="7"/>
      <c r="AC63" s="7"/>
    </row>
    <row r="64" spans="1:29" s="61" customFormat="1" ht="17.25" customHeight="1">
      <c r="A64" s="59"/>
      <c r="B64" s="107" t="s">
        <v>19</v>
      </c>
      <c r="C64" s="960"/>
      <c r="D64" s="962"/>
      <c r="E64" s="442" t="s">
        <v>3</v>
      </c>
      <c r="F64" s="332" t="s">
        <v>5</v>
      </c>
      <c r="G64" s="443" t="s">
        <v>3</v>
      </c>
      <c r="H64" s="333" t="s">
        <v>5</v>
      </c>
      <c r="I64" s="13"/>
      <c r="J64" s="13"/>
      <c r="K64" s="13"/>
      <c r="L64" s="13"/>
      <c r="M64" s="13"/>
      <c r="N64" s="13"/>
      <c r="O64" s="13"/>
      <c r="P64" s="60"/>
      <c r="Q64" s="60"/>
      <c r="R64" s="60"/>
      <c r="S64" s="60"/>
      <c r="T64" s="60"/>
      <c r="U64" s="60"/>
      <c r="V64" s="60"/>
      <c r="W64" s="60"/>
      <c r="X64" s="7"/>
      <c r="Y64" s="7"/>
      <c r="Z64" s="7"/>
      <c r="AA64" s="7"/>
      <c r="AB64" s="7"/>
      <c r="AC64" s="7"/>
    </row>
    <row r="65" spans="1:29" s="61" customFormat="1" ht="17.25" customHeight="1">
      <c r="A65" s="59"/>
      <c r="B65" s="963" t="s">
        <v>23</v>
      </c>
      <c r="C65" s="108" t="s">
        <v>1</v>
      </c>
      <c r="D65" s="241">
        <f>IF('2_入力シート(1)'!$E$4&lt;&gt;"",'2_入力シート(1)'!$E$4,"")</f>
        <v>37</v>
      </c>
      <c r="E65" s="439">
        <f>IF('2_入力シート(1)'!$F$7&lt;&gt;"",'2_入力シート(1)'!$F$7,"")</f>
        <v>40</v>
      </c>
      <c r="F65" s="440">
        <f>IF('2_入力シート(1)'!$M$7&lt;&gt;"",'2_入力シート(1)'!$M$7,"")</f>
        <v>47</v>
      </c>
      <c r="G65" s="441">
        <f>IF('2_入力シート(1)'!$F$8&lt;&gt;"",'2_入力シート(1)'!$F$8,"")</f>
        <v>6.3</v>
      </c>
      <c r="H65" s="449">
        <f>IF('2_入力シート(1)'!$M$8&lt;&gt;"",'2_入力シート(1)'!$M$8,"")</f>
        <v>21.4</v>
      </c>
      <c r="I65" s="13"/>
      <c r="J65" s="13"/>
      <c r="K65" s="13"/>
      <c r="L65" s="13"/>
      <c r="M65" s="13"/>
      <c r="N65" s="13"/>
      <c r="O65" s="13"/>
      <c r="P65" s="60"/>
      <c r="Q65" s="60"/>
      <c r="R65" s="60"/>
      <c r="S65" s="60"/>
      <c r="T65" s="60"/>
      <c r="U65" s="60"/>
      <c r="V65" s="60"/>
      <c r="W65" s="60"/>
      <c r="X65" s="7"/>
      <c r="Y65" s="7"/>
      <c r="Z65" s="7"/>
      <c r="AA65" s="7"/>
      <c r="AB65" s="7"/>
      <c r="AC65" s="7"/>
    </row>
    <row r="66" spans="1:29" s="87" customFormat="1" ht="17.25" customHeight="1">
      <c r="A66" s="59"/>
      <c r="B66" s="964"/>
      <c r="C66" s="109" t="s">
        <v>0</v>
      </c>
      <c r="D66" s="110" t="s">
        <v>20</v>
      </c>
      <c r="E66" s="382">
        <f>'基礎データ（教科）'!$G$4</f>
        <v>56</v>
      </c>
      <c r="F66" s="435">
        <f>'基礎データ（教科）'!$M$4</f>
        <v>51</v>
      </c>
      <c r="G66" s="437">
        <f>'基礎データ（教科）'!$G$5</f>
        <v>4.0999999999999996</v>
      </c>
      <c r="H66" s="571">
        <f>'基礎データ（教科）'!$M$5</f>
        <v>12.5</v>
      </c>
      <c r="I66" s="13"/>
      <c r="J66" s="13"/>
      <c r="K66" s="13"/>
      <c r="L66" s="13"/>
      <c r="M66" s="13"/>
      <c r="N66" s="13"/>
      <c r="O66" s="13"/>
      <c r="P66" s="86"/>
      <c r="Q66" s="86"/>
      <c r="R66" s="86"/>
      <c r="S66" s="86"/>
      <c r="T66" s="86"/>
      <c r="U66" s="86"/>
      <c r="V66" s="86"/>
      <c r="W66" s="86"/>
      <c r="X66" s="7"/>
      <c r="Y66" s="7"/>
      <c r="Z66" s="7"/>
      <c r="AA66" s="7"/>
      <c r="AB66" s="7"/>
      <c r="AC66" s="7"/>
    </row>
    <row r="67" spans="1:29" s="61" customFormat="1" ht="17.25" customHeight="1">
      <c r="A67" s="59"/>
      <c r="B67" s="115">
        <f>IF('2_入力シート(1)'!$L$2&lt;&gt;"",'2_入力シート(1)'!$L$2,"")</f>
        <v>45400</v>
      </c>
      <c r="C67" s="116" t="s">
        <v>51</v>
      </c>
      <c r="D67" s="117" t="s">
        <v>20</v>
      </c>
      <c r="E67" s="383">
        <f>'基礎データ（教科）'!$H$4</f>
        <v>58.1</v>
      </c>
      <c r="F67" s="436">
        <f>'基礎データ（教科）'!$N$4</f>
        <v>52.5</v>
      </c>
      <c r="G67" s="118">
        <f>'基礎データ（教科）'!$H$5</f>
        <v>3.9</v>
      </c>
      <c r="H67" s="119">
        <f>'基礎データ（教科）'!$N$5</f>
        <v>11.3</v>
      </c>
      <c r="I67" s="13"/>
      <c r="J67" s="13"/>
      <c r="K67" s="13"/>
      <c r="L67" s="13"/>
      <c r="M67" s="13"/>
      <c r="N67" s="13"/>
      <c r="O67" s="13"/>
      <c r="P67" s="60"/>
      <c r="Q67" s="60"/>
      <c r="R67" s="60"/>
      <c r="S67" s="60"/>
      <c r="T67" s="60"/>
      <c r="U67" s="60"/>
      <c r="V67" s="60"/>
      <c r="W67" s="60"/>
      <c r="X67" s="7"/>
      <c r="Y67" s="7"/>
      <c r="Z67" s="7"/>
      <c r="AA67" s="7"/>
      <c r="AB67" s="7"/>
      <c r="AC67" s="7"/>
    </row>
    <row r="68" spans="1:29" ht="15" customHeight="1">
      <c r="A68" s="3"/>
      <c r="B68" s="12"/>
      <c r="C68" s="12"/>
      <c r="D68" s="12"/>
      <c r="E68" s="12"/>
      <c r="F68" s="12"/>
      <c r="G68" s="12"/>
      <c r="H68" s="12"/>
      <c r="I68" s="12"/>
      <c r="J68" s="12"/>
      <c r="K68" s="13"/>
      <c r="L68" s="13"/>
      <c r="M68" s="13"/>
      <c r="N68" s="13"/>
      <c r="O68" s="13"/>
    </row>
    <row r="69" spans="1:29" ht="16.5" customHeight="1">
      <c r="A69" s="13"/>
      <c r="B69" s="13" t="s">
        <v>157</v>
      </c>
      <c r="C69" s="13"/>
      <c r="D69" s="13"/>
      <c r="E69" s="13"/>
      <c r="F69" s="13"/>
      <c r="G69" s="13"/>
      <c r="H69" s="13"/>
      <c r="I69" s="13"/>
      <c r="J69" s="13"/>
      <c r="K69" s="13"/>
      <c r="L69" s="13"/>
      <c r="M69" s="13"/>
      <c r="N69" s="13"/>
      <c r="O69" s="13"/>
      <c r="P69" s="9"/>
      <c r="Q69" s="9"/>
      <c r="R69" s="9"/>
      <c r="S69" s="9"/>
      <c r="T69" s="9"/>
      <c r="U69" s="9"/>
    </row>
    <row r="70" spans="1:29" s="61" customFormat="1" ht="16.5" customHeight="1">
      <c r="A70" s="59"/>
      <c r="B70" s="74" t="s">
        <v>7</v>
      </c>
      <c r="C70" s="978"/>
      <c r="D70" s="980" t="s">
        <v>16</v>
      </c>
      <c r="E70" s="75" t="s">
        <v>25</v>
      </c>
      <c r="F70" s="76"/>
      <c r="G70" s="76"/>
      <c r="H70" s="76"/>
      <c r="I70" s="77"/>
      <c r="J70" s="75" t="s">
        <v>24</v>
      </c>
      <c r="K70" s="76"/>
      <c r="L70" s="76"/>
      <c r="M70" s="76"/>
      <c r="N70" s="77"/>
      <c r="O70" s="59"/>
      <c r="P70" s="60"/>
      <c r="Q70" s="60"/>
      <c r="R70" s="60"/>
      <c r="S70" s="60"/>
      <c r="T70" s="60"/>
      <c r="U70" s="60"/>
      <c r="V70" s="60"/>
      <c r="W70" s="60"/>
      <c r="X70" s="7"/>
      <c r="Y70" s="7"/>
      <c r="Z70" s="7"/>
      <c r="AA70" s="7"/>
      <c r="AB70" s="7"/>
      <c r="AC70" s="7"/>
    </row>
    <row r="71" spans="1:29" s="61" customFormat="1" ht="16.5" customHeight="1">
      <c r="A71" s="59"/>
      <c r="B71" s="78" t="s">
        <v>19</v>
      </c>
      <c r="C71" s="979"/>
      <c r="D71" s="981"/>
      <c r="E71" s="79" t="s">
        <v>3</v>
      </c>
      <c r="F71" s="80" t="s">
        <v>11</v>
      </c>
      <c r="G71" s="80" t="s">
        <v>5</v>
      </c>
      <c r="H71" s="80" t="s">
        <v>12</v>
      </c>
      <c r="I71" s="81" t="s">
        <v>6</v>
      </c>
      <c r="J71" s="79" t="s">
        <v>3</v>
      </c>
      <c r="K71" s="80" t="s">
        <v>11</v>
      </c>
      <c r="L71" s="80" t="s">
        <v>5</v>
      </c>
      <c r="M71" s="80" t="s">
        <v>12</v>
      </c>
      <c r="N71" s="81" t="s">
        <v>6</v>
      </c>
      <c r="O71" s="59"/>
      <c r="P71" s="60"/>
      <c r="Q71" s="60"/>
      <c r="R71" s="60"/>
      <c r="S71" s="60"/>
      <c r="T71" s="60"/>
      <c r="U71" s="60"/>
      <c r="V71" s="60"/>
      <c r="W71" s="60"/>
      <c r="X71" s="7"/>
      <c r="Y71" s="7"/>
      <c r="Z71" s="7"/>
      <c r="AA71" s="7"/>
      <c r="AB71" s="7"/>
      <c r="AC71" s="7"/>
    </row>
    <row r="72" spans="1:29" s="61" customFormat="1" ht="16.5" customHeight="1">
      <c r="A72" s="59"/>
      <c r="B72" s="976" t="s">
        <v>23</v>
      </c>
      <c r="C72" s="82" t="s">
        <v>1</v>
      </c>
      <c r="D72" s="241">
        <f>IF('2_入力シート(2)'!D7&lt;&gt;"",'2_入力シート(2)'!D7,"")</f>
        <v>33</v>
      </c>
      <c r="E72" s="275">
        <f>IF('2_入力シート(2)'!E7&lt;&gt;"",'2_入力シート(2)'!E7,"")</f>
        <v>56.1</v>
      </c>
      <c r="F72" s="276">
        <f>IF('2_入力シート(2)'!F7&lt;&gt;"",'2_入力シート(2)'!F7,"")</f>
        <v>50.4</v>
      </c>
      <c r="G72" s="276">
        <f>IF('2_入力シート(2)'!G7&lt;&gt;"",'2_入力シート(2)'!G7,"")</f>
        <v>49.1</v>
      </c>
      <c r="H72" s="276">
        <f>IF('2_入力シート(2)'!H7&lt;&gt;"",'2_入力シート(2)'!H7,"")</f>
        <v>52.3</v>
      </c>
      <c r="I72" s="277">
        <f>IF('2_入力シート(2)'!I7&lt;&gt;"",'2_入力シート(2)'!I7,"")</f>
        <v>53.6</v>
      </c>
      <c r="J72" s="275">
        <f>IF('2_入力シート(2)'!J7&lt;&gt;"",'2_入力シート(2)'!J7,"")</f>
        <v>5.7</v>
      </c>
      <c r="K72" s="276">
        <f>IF('2_入力シート(2)'!K7&lt;&gt;"",'2_入力シート(2)'!K7,"")</f>
        <v>5.6</v>
      </c>
      <c r="L72" s="276">
        <f>IF('2_入力シート(2)'!L7&lt;&gt;"",'2_入力シート(2)'!L7,"")</f>
        <v>16.5</v>
      </c>
      <c r="M72" s="276">
        <f>IF('2_入力シート(2)'!M7&lt;&gt;"",'2_入力シート(2)'!M7,"")</f>
        <v>6.1</v>
      </c>
      <c r="N72" s="277">
        <f>IF('2_入力シート(2)'!N7&lt;&gt;"",'2_入力シート(2)'!N7,"")</f>
        <v>9.9</v>
      </c>
      <c r="O72" s="59"/>
      <c r="P72" s="60"/>
      <c r="Q72" s="60"/>
      <c r="R72" s="60"/>
      <c r="S72" s="60"/>
      <c r="T72" s="60"/>
      <c r="U72" s="60"/>
      <c r="V72" s="60"/>
      <c r="W72" s="60"/>
      <c r="X72" s="60"/>
      <c r="Y72" s="60"/>
      <c r="Z72" s="60"/>
      <c r="AA72" s="60"/>
      <c r="AB72" s="60"/>
      <c r="AC72" s="60"/>
    </row>
    <row r="73" spans="1:29" s="87" customFormat="1" ht="16.5" customHeight="1">
      <c r="A73" s="59"/>
      <c r="B73" s="977"/>
      <c r="C73" s="83" t="s">
        <v>0</v>
      </c>
      <c r="D73" s="84" t="str">
        <f>IF('2_入力シート(2)'!D8&lt;&gt;"",'2_入力シート(2)'!D8,"")</f>
        <v>―</v>
      </c>
      <c r="E73" s="111" t="str">
        <f>IF('2_入力シート(2)'!E8&lt;&gt;"",'2_入力シート(2)'!E8,"")</f>
        <v/>
      </c>
      <c r="F73" s="111" t="str">
        <f>IF('2_入力シート(2)'!F8&lt;&gt;"",'2_入力シート(2)'!F8,"")</f>
        <v/>
      </c>
      <c r="G73" s="111" t="str">
        <f>IF('2_入力シート(2)'!G8&lt;&gt;"",'2_入力シート(2)'!G8,"")</f>
        <v/>
      </c>
      <c r="H73" s="111" t="str">
        <f>IF('2_入力シート(2)'!H8&lt;&gt;"",'2_入力シート(2)'!H8,"")</f>
        <v/>
      </c>
      <c r="I73" s="112" t="str">
        <f>IF('2_入力シート(2)'!I8&lt;&gt;"",'2_入力シート(2)'!I8,"")</f>
        <v/>
      </c>
      <c r="J73" s="120" t="str">
        <f>IF('2_入力シート(2)'!J8&lt;&gt;"",'2_入力シート(2)'!J8,"")</f>
        <v/>
      </c>
      <c r="K73" s="111" t="str">
        <f>IF('2_入力シート(2)'!K8&lt;&gt;"",'2_入力シート(2)'!K8,"")</f>
        <v/>
      </c>
      <c r="L73" s="111" t="str">
        <f>IF('2_入力シート(2)'!L8&lt;&gt;"",'2_入力シート(2)'!L8,"")</f>
        <v/>
      </c>
      <c r="M73" s="111" t="str">
        <f>IF('2_入力シート(2)'!M8&lt;&gt;"",'2_入力シート(2)'!M8,"")</f>
        <v/>
      </c>
      <c r="N73" s="112" t="str">
        <f>IF('2_入力シート(2)'!N8&lt;&gt;"",'2_入力シート(2)'!N8,"")</f>
        <v/>
      </c>
      <c r="O73" s="59"/>
      <c r="P73" s="85"/>
      <c r="Q73" s="85"/>
      <c r="R73" s="85"/>
      <c r="S73" s="86"/>
      <c r="T73" s="85"/>
      <c r="U73" s="85"/>
      <c r="V73" s="86"/>
      <c r="W73" s="86"/>
      <c r="X73" s="86"/>
      <c r="Y73" s="86"/>
      <c r="Z73" s="86"/>
      <c r="AA73" s="86"/>
      <c r="AB73" s="86"/>
      <c r="AC73" s="86"/>
    </row>
    <row r="74" spans="1:29" s="61" customFormat="1" ht="16.5" customHeight="1">
      <c r="A74" s="59"/>
      <c r="B74" s="88">
        <f>IF('2_入力シート(2)'!B9&lt;&gt;"",'2_入力シート(2)'!B9,"")</f>
        <v>45538</v>
      </c>
      <c r="C74" s="89" t="s">
        <v>2</v>
      </c>
      <c r="D74" s="90" t="str">
        <f>IF('2_入力シート(2)'!D9&lt;&gt;"",'2_入力シート(2)'!D9,"")</f>
        <v>―</v>
      </c>
      <c r="E74" s="118">
        <f>IF('2_入力シート(2)'!E9&lt;&gt;"",'2_入力シート(2)'!E9,"")</f>
        <v>65.2</v>
      </c>
      <c r="F74" s="118">
        <f>IF('2_入力シート(2)'!F9&lt;&gt;"",'2_入力シート(2)'!F9,"")</f>
        <v>42.2</v>
      </c>
      <c r="G74" s="118">
        <f>IF('2_入力シート(2)'!G9&lt;&gt;"",'2_入力シート(2)'!G9,"")</f>
        <v>41.1</v>
      </c>
      <c r="H74" s="118">
        <f>IF('2_入力シート(2)'!H9&lt;&gt;"",'2_入力シート(2)'!H9,"")</f>
        <v>44.5</v>
      </c>
      <c r="I74" s="119">
        <f>IF('2_入力シート(2)'!I9&lt;&gt;"",'2_入力シート(2)'!I9,"")</f>
        <v>45.8</v>
      </c>
      <c r="J74" s="121">
        <f>IF('2_入力シート(2)'!J9&lt;&gt;"",'2_入力シート(2)'!J9,"")</f>
        <v>5.3</v>
      </c>
      <c r="K74" s="118">
        <f>IF('2_入力シート(2)'!K9&lt;&gt;"",'2_入力シート(2)'!K9,"")</f>
        <v>5</v>
      </c>
      <c r="L74" s="118">
        <f>IF('2_入力シート(2)'!L9&lt;&gt;"",'2_入力シート(2)'!L9,"")</f>
        <v>14.8</v>
      </c>
      <c r="M74" s="118">
        <f>IF('2_入力シート(2)'!M9&lt;&gt;"",'2_入力シート(2)'!M9,"")</f>
        <v>4.4000000000000004</v>
      </c>
      <c r="N74" s="119">
        <f>IF('2_入力シート(2)'!N9&lt;&gt;"",'2_入力シート(2)'!N9,"")</f>
        <v>6.9</v>
      </c>
      <c r="O74" s="59"/>
      <c r="P74" s="85"/>
      <c r="Q74" s="85"/>
      <c r="R74" s="85"/>
      <c r="S74" s="60"/>
      <c r="T74" s="85"/>
      <c r="U74" s="85"/>
      <c r="V74" s="60"/>
      <c r="W74" s="60"/>
      <c r="X74" s="60"/>
      <c r="Y74" s="60"/>
      <c r="Z74" s="60"/>
      <c r="AA74" s="60"/>
      <c r="AB74" s="60"/>
      <c r="AC74" s="60"/>
    </row>
    <row r="75" spans="1:29" s="61" customFormat="1" ht="16.5" customHeight="1">
      <c r="A75" s="59"/>
      <c r="B75" s="976" t="s">
        <v>21</v>
      </c>
      <c r="C75" s="82" t="s">
        <v>1</v>
      </c>
      <c r="D75" s="241" t="str">
        <f>IF('2_入力シート(2)'!D10&lt;&gt;"",'2_入力シート(2)'!D10,"")</f>
        <v/>
      </c>
      <c r="E75" s="275" t="str">
        <f>IF('2_入力シート(2)'!E10&lt;&gt;"",'2_入力シート(2)'!E10,"")</f>
        <v/>
      </c>
      <c r="F75" s="276" t="str">
        <f>IF('2_入力シート(2)'!F10&lt;&gt;"",'2_入力シート(2)'!F10,"")</f>
        <v/>
      </c>
      <c r="G75" s="276" t="str">
        <f>IF('2_入力シート(2)'!G10&lt;&gt;"",'2_入力シート(2)'!G10,"")</f>
        <v/>
      </c>
      <c r="H75" s="276" t="str">
        <f>IF('2_入力シート(2)'!H10&lt;&gt;"",'2_入力シート(2)'!H10,"")</f>
        <v/>
      </c>
      <c r="I75" s="277" t="str">
        <f>IF('2_入力シート(2)'!I10&lt;&gt;"",'2_入力シート(2)'!I10,"")</f>
        <v/>
      </c>
      <c r="J75" s="275" t="str">
        <f>IF('2_入力シート(2)'!J10&lt;&gt;"",'2_入力シート(2)'!J10,"")</f>
        <v/>
      </c>
      <c r="K75" s="276" t="str">
        <f>IF('2_入力シート(2)'!K10&lt;&gt;"",'2_入力シート(2)'!K10,"")</f>
        <v/>
      </c>
      <c r="L75" s="276" t="str">
        <f>IF('2_入力シート(2)'!L10&lt;&gt;"",'2_入力シート(2)'!L10,"")</f>
        <v/>
      </c>
      <c r="M75" s="276" t="str">
        <f>IF('2_入力シート(2)'!M10&lt;&gt;"",'2_入力シート(2)'!M10,"")</f>
        <v/>
      </c>
      <c r="N75" s="277" t="str">
        <f>IF('2_入力シート(2)'!N10&lt;&gt;"",'2_入力シート(2)'!N10,"")</f>
        <v/>
      </c>
      <c r="O75" s="59"/>
      <c r="P75" s="85"/>
      <c r="Q75" s="85"/>
      <c r="R75" s="85"/>
      <c r="S75" s="60"/>
      <c r="T75" s="85"/>
      <c r="U75" s="85"/>
      <c r="V75" s="60"/>
      <c r="W75" s="60"/>
      <c r="X75" s="60"/>
      <c r="Y75" s="60"/>
      <c r="Z75" s="60"/>
      <c r="AA75" s="60"/>
      <c r="AB75" s="60"/>
      <c r="AC75" s="60"/>
    </row>
    <row r="76" spans="1:29" s="61" customFormat="1" ht="16.5" customHeight="1">
      <c r="A76" s="59"/>
      <c r="B76" s="977"/>
      <c r="C76" s="83" t="s">
        <v>0</v>
      </c>
      <c r="D76" s="84" t="str">
        <f>IF('2_入力シート(2)'!D11&lt;&gt;"",'2_入力シート(2)'!D11,"")</f>
        <v>―</v>
      </c>
      <c r="E76" s="120" t="str">
        <f>IF('2_入力シート(2)'!E11&lt;&gt;"",'2_入力シート(2)'!E11,"")</f>
        <v/>
      </c>
      <c r="F76" s="111" t="str">
        <f>IF('2_入力シート(2)'!F11&lt;&gt;"",'2_入力シート(2)'!F11,"")</f>
        <v/>
      </c>
      <c r="G76" s="111" t="str">
        <f>IF('2_入力シート(2)'!G11&lt;&gt;"",'2_入力シート(2)'!G11,"")</f>
        <v/>
      </c>
      <c r="H76" s="111" t="str">
        <f>IF('2_入力シート(2)'!H11&lt;&gt;"",'2_入力シート(2)'!H11,"")</f>
        <v/>
      </c>
      <c r="I76" s="112" t="str">
        <f>IF('2_入力シート(2)'!I11&lt;&gt;"",'2_入力シート(2)'!I11,"")</f>
        <v/>
      </c>
      <c r="J76" s="120" t="str">
        <f>IF('2_入力シート(2)'!J11&lt;&gt;"",'2_入力シート(2)'!J11,"")</f>
        <v/>
      </c>
      <c r="K76" s="111" t="str">
        <f>IF('2_入力シート(2)'!K11&lt;&gt;"",'2_入力シート(2)'!K11,"")</f>
        <v/>
      </c>
      <c r="L76" s="111" t="str">
        <f>IF('2_入力シート(2)'!L11&lt;&gt;"",'2_入力シート(2)'!L11,"")</f>
        <v/>
      </c>
      <c r="M76" s="111" t="str">
        <f>IF('2_入力シート(2)'!M11&lt;&gt;"",'2_入力シート(2)'!M11,"")</f>
        <v/>
      </c>
      <c r="N76" s="112" t="str">
        <f>IF('2_入力シート(2)'!N11&lt;&gt;"",'2_入力シート(2)'!N11,"")</f>
        <v/>
      </c>
      <c r="O76" s="59"/>
      <c r="P76" s="85"/>
      <c r="Q76" s="85"/>
      <c r="R76" s="85"/>
      <c r="S76" s="60"/>
      <c r="T76" s="85"/>
      <c r="U76" s="85"/>
      <c r="V76" s="60"/>
      <c r="W76" s="60"/>
      <c r="X76" s="60"/>
      <c r="Y76" s="60"/>
      <c r="Z76" s="60"/>
      <c r="AA76" s="60"/>
      <c r="AB76" s="60"/>
      <c r="AC76" s="60"/>
    </row>
    <row r="77" spans="1:29" s="61" customFormat="1" ht="16.5" customHeight="1">
      <c r="A77" s="59"/>
      <c r="B77" s="88">
        <f>IF('2_入力シート(2)'!B12&lt;&gt;"",'2_入力シート(2)'!B12,"")</f>
        <v>45300</v>
      </c>
      <c r="C77" s="89" t="s">
        <v>2</v>
      </c>
      <c r="D77" s="90" t="str">
        <f>IF('2_入力シート(2)'!D12&lt;&gt;"",'2_入力シート(2)'!D12,"")</f>
        <v>―</v>
      </c>
      <c r="E77" s="121" t="str">
        <f>IF('2_入力シート(2)'!E12&lt;&gt;"",'2_入力シート(2)'!E12,"")</f>
        <v/>
      </c>
      <c r="F77" s="118" t="str">
        <f>IF('2_入力シート(2)'!F12&lt;&gt;"",'2_入力シート(2)'!F12,"")</f>
        <v/>
      </c>
      <c r="G77" s="118" t="str">
        <f>IF('2_入力シート(2)'!G12&lt;&gt;"",'2_入力シート(2)'!G12,"")</f>
        <v/>
      </c>
      <c r="H77" s="118" t="str">
        <f>IF('2_入力シート(2)'!H12&lt;&gt;"",'2_入力シート(2)'!H12,"")</f>
        <v/>
      </c>
      <c r="I77" s="119" t="str">
        <f>IF('2_入力シート(2)'!I12&lt;&gt;"",'2_入力シート(2)'!I12,"")</f>
        <v/>
      </c>
      <c r="J77" s="121" t="str">
        <f>IF('2_入力シート(2)'!J12&lt;&gt;"",'2_入力シート(2)'!J12,"")</f>
        <v/>
      </c>
      <c r="K77" s="118" t="str">
        <f>IF('2_入力シート(2)'!K12&lt;&gt;"",'2_入力シート(2)'!K12,"")</f>
        <v/>
      </c>
      <c r="L77" s="118" t="str">
        <f>IF('2_入力シート(2)'!L12&lt;&gt;"",'2_入力シート(2)'!L12,"")</f>
        <v/>
      </c>
      <c r="M77" s="118" t="str">
        <f>IF('2_入力シート(2)'!M12&lt;&gt;"",'2_入力シート(2)'!M12,"")</f>
        <v/>
      </c>
      <c r="N77" s="119" t="str">
        <f>IF('2_入力シート(2)'!N12&lt;&gt;"",'2_入力シート(2)'!N12,"")</f>
        <v/>
      </c>
      <c r="O77" s="59"/>
      <c r="P77" s="85"/>
      <c r="Q77" s="85"/>
      <c r="R77" s="85"/>
      <c r="S77" s="60"/>
      <c r="T77" s="85"/>
      <c r="U77" s="85"/>
      <c r="V77" s="60"/>
      <c r="W77" s="60"/>
      <c r="X77" s="60"/>
      <c r="Y77" s="60"/>
      <c r="Z77" s="60"/>
      <c r="AA77" s="60"/>
      <c r="AB77" s="60"/>
      <c r="AC77" s="60"/>
    </row>
    <row r="78" spans="1:29" s="61" customFormat="1" ht="16.5" customHeight="1">
      <c r="A78" s="59"/>
      <c r="B78" s="976" t="s">
        <v>22</v>
      </c>
      <c r="C78" s="82" t="s">
        <v>1</v>
      </c>
      <c r="D78" s="241" t="str">
        <f>IF('2_入力シート(2)'!D13&lt;&gt;"",'2_入力シート(2)'!D13,"")</f>
        <v/>
      </c>
      <c r="E78" s="375" t="str">
        <f>IF('2_入力シート(2)'!E13&lt;&gt;"",'2_入力シート(2)'!E13,"")</f>
        <v/>
      </c>
      <c r="F78" s="276" t="str">
        <f>IF('2_入力シート(2)'!F13&lt;&gt;"",'2_入力シート(2)'!F13,"")</f>
        <v/>
      </c>
      <c r="G78" s="375" t="str">
        <f>IF('2_入力シート(2)'!G13&lt;&gt;"",'2_入力シート(2)'!G13,"")</f>
        <v/>
      </c>
      <c r="H78" s="276" t="str">
        <f>IF('2_入力シート(2)'!H13&lt;&gt;"",'2_入力シート(2)'!H13,"")</f>
        <v/>
      </c>
      <c r="I78" s="376" t="str">
        <f>IF('2_入力シート(2)'!I13&lt;&gt;"",'2_入力シート(2)'!I13,"")</f>
        <v/>
      </c>
      <c r="J78" s="375" t="str">
        <f>IF('2_入力シート(2)'!J13&lt;&gt;"",'2_入力シート(2)'!J13,"")</f>
        <v/>
      </c>
      <c r="K78" s="276" t="str">
        <f>IF('2_入力シート(2)'!K13&lt;&gt;"",'2_入力シート(2)'!K13,"")</f>
        <v/>
      </c>
      <c r="L78" s="375" t="str">
        <f>IF('2_入力シート(2)'!L13&lt;&gt;"",'2_入力シート(2)'!L13,"")</f>
        <v/>
      </c>
      <c r="M78" s="276" t="str">
        <f>IF('2_入力シート(2)'!M13&lt;&gt;"",'2_入力シート(2)'!M13,"")</f>
        <v/>
      </c>
      <c r="N78" s="376" t="str">
        <f>IF('2_入力シート(2)'!N13&lt;&gt;"",'2_入力シート(2)'!N13,"")</f>
        <v/>
      </c>
      <c r="O78" s="59"/>
      <c r="P78" s="60"/>
      <c r="Q78" s="60"/>
      <c r="R78" s="60"/>
      <c r="S78" s="60"/>
      <c r="T78" s="60"/>
      <c r="U78" s="60"/>
      <c r="V78" s="60"/>
      <c r="W78" s="60"/>
      <c r="X78" s="60"/>
      <c r="Y78" s="60"/>
      <c r="Z78" s="60"/>
      <c r="AA78" s="60"/>
      <c r="AB78" s="60"/>
      <c r="AC78" s="60"/>
    </row>
    <row r="79" spans="1:29" s="61" customFormat="1" ht="16.5" customHeight="1">
      <c r="A79" s="59"/>
      <c r="B79" s="977"/>
      <c r="C79" s="83" t="s">
        <v>0</v>
      </c>
      <c r="D79" s="84" t="str">
        <f>IF('2_入力シート(2)'!D14&lt;&gt;"",'2_入力シート(2)'!D14,"")</f>
        <v>―</v>
      </c>
      <c r="E79" s="377" t="str">
        <f>IF('2_入力シート(2)'!E14&lt;&gt;"",'2_入力シート(2)'!E14,"")</f>
        <v/>
      </c>
      <c r="F79" s="111" t="str">
        <f>IF('2_入力シート(2)'!F14&lt;&gt;"",'2_入力シート(2)'!F14,"")</f>
        <v/>
      </c>
      <c r="G79" s="377" t="str">
        <f>IF('2_入力シート(2)'!G14&lt;&gt;"",'2_入力シート(2)'!G14,"")</f>
        <v/>
      </c>
      <c r="H79" s="111" t="str">
        <f>IF('2_入力シート(2)'!H14&lt;&gt;"",'2_入力シート(2)'!H14,"")</f>
        <v/>
      </c>
      <c r="I79" s="378" t="str">
        <f>IF('2_入力シート(2)'!I14&lt;&gt;"",'2_入力シート(2)'!I14,"")</f>
        <v/>
      </c>
      <c r="J79" s="377" t="str">
        <f>IF('2_入力シート(2)'!J14&lt;&gt;"",'2_入力シート(2)'!J14,"")</f>
        <v/>
      </c>
      <c r="K79" s="111" t="str">
        <f>IF('2_入力シート(2)'!K14&lt;&gt;"",'2_入力シート(2)'!K14,"")</f>
        <v/>
      </c>
      <c r="L79" s="377" t="str">
        <f>IF('2_入力シート(2)'!L14&lt;&gt;"",'2_入力シート(2)'!L14,"")</f>
        <v/>
      </c>
      <c r="M79" s="111" t="str">
        <f>IF('2_入力シート(2)'!M14&lt;&gt;"",'2_入力シート(2)'!M14,"")</f>
        <v/>
      </c>
      <c r="N79" s="378" t="str">
        <f>IF('2_入力シート(2)'!N14&lt;&gt;"",'2_入力シート(2)'!N14,"")</f>
        <v/>
      </c>
      <c r="O79" s="59"/>
      <c r="P79" s="60"/>
      <c r="Q79" s="60"/>
      <c r="R79" s="60"/>
      <c r="S79" s="60"/>
      <c r="T79" s="60"/>
      <c r="U79" s="60"/>
      <c r="V79" s="60"/>
      <c r="W79" s="60"/>
      <c r="X79" s="60"/>
      <c r="Y79" s="60"/>
      <c r="Z79" s="60"/>
      <c r="AA79" s="60"/>
      <c r="AB79" s="60"/>
      <c r="AC79" s="60"/>
    </row>
    <row r="80" spans="1:29" s="61" customFormat="1" ht="16.5" customHeight="1">
      <c r="A80" s="59"/>
      <c r="B80" s="88">
        <f>IF('2_入力シート(2)'!B15&lt;&gt;"",'2_入力シート(2)'!B15,"")</f>
        <v>45300</v>
      </c>
      <c r="C80" s="89" t="s">
        <v>2</v>
      </c>
      <c r="D80" s="90" t="str">
        <f>IF('2_入力シート(2)'!D15&lt;&gt;"",'2_入力シート(2)'!D15,"")</f>
        <v>―</v>
      </c>
      <c r="E80" s="379" t="str">
        <f>IF('2_入力シート(2)'!E15&lt;&gt;"",'2_入力シート(2)'!E15,"")</f>
        <v/>
      </c>
      <c r="F80" s="118" t="str">
        <f>IF('2_入力シート(2)'!F15&lt;&gt;"",'2_入力シート(2)'!F15,"")</f>
        <v>―</v>
      </c>
      <c r="G80" s="379" t="str">
        <f>IF('2_入力シート(2)'!G15&lt;&gt;"",'2_入力シート(2)'!G15,"")</f>
        <v/>
      </c>
      <c r="H80" s="118" t="str">
        <f>IF('2_入力シート(2)'!H15&lt;&gt;"",'2_入力シート(2)'!H15,"")</f>
        <v>―</v>
      </c>
      <c r="I80" s="380" t="str">
        <f>IF('2_入力シート(2)'!I15&lt;&gt;"",'2_入力シート(2)'!I15,"")</f>
        <v/>
      </c>
      <c r="J80" s="379" t="str">
        <f>IF('2_入力シート(2)'!J15&lt;&gt;"",'2_入力シート(2)'!J15,"")</f>
        <v/>
      </c>
      <c r="K80" s="118" t="str">
        <f>IF('2_入力シート(2)'!K15&lt;&gt;"",'2_入力シート(2)'!K15,"")</f>
        <v>―</v>
      </c>
      <c r="L80" s="121" t="str">
        <f>IF('2_入力シート(2)'!L15&lt;&gt;"",'2_入力シート(2)'!L15,"")</f>
        <v/>
      </c>
      <c r="M80" s="118" t="str">
        <f>IF('2_入力シート(2)'!M15&lt;&gt;"",'2_入力シート(2)'!M15,"")</f>
        <v>―</v>
      </c>
      <c r="N80" s="119" t="str">
        <f>IF('2_入力シート(2)'!N15&lt;&gt;"",'2_入力シート(2)'!N15,"")</f>
        <v/>
      </c>
      <c r="O80" s="59"/>
      <c r="P80" s="60"/>
      <c r="Q80" s="60"/>
      <c r="R80" s="60"/>
      <c r="S80" s="60"/>
      <c r="T80" s="60"/>
      <c r="U80" s="60"/>
      <c r="V80" s="60"/>
      <c r="W80" s="60"/>
      <c r="X80" s="60"/>
      <c r="Y80" s="60"/>
      <c r="Z80" s="60"/>
      <c r="AA80" s="60"/>
      <c r="AB80" s="60"/>
      <c r="AC80" s="60"/>
    </row>
    <row r="81" spans="1:29" s="61" customFormat="1" ht="16.5" customHeight="1">
      <c r="A81" s="59"/>
      <c r="B81" s="363"/>
      <c r="C81" s="364"/>
      <c r="D81" s="59"/>
      <c r="E81" s="364" t="s">
        <v>8</v>
      </c>
      <c r="F81" s="365" t="s">
        <v>324</v>
      </c>
      <c r="G81" s="59"/>
      <c r="H81" s="365"/>
      <c r="I81" s="365"/>
      <c r="J81" s="365"/>
      <c r="K81" s="365"/>
      <c r="L81" s="365"/>
      <c r="M81" s="365"/>
      <c r="N81" s="59"/>
      <c r="O81" s="59"/>
      <c r="P81" s="60"/>
      <c r="Q81" s="60"/>
      <c r="R81" s="60"/>
      <c r="S81" s="60"/>
      <c r="T81" s="60"/>
      <c r="U81" s="60"/>
      <c r="V81" s="60"/>
      <c r="W81" s="60"/>
      <c r="X81" s="60"/>
      <c r="Y81" s="60"/>
      <c r="Z81" s="60"/>
      <c r="AA81" s="60"/>
      <c r="AB81" s="60"/>
      <c r="AC81" s="60"/>
    </row>
    <row r="82" spans="1:29" s="61" customFormat="1" ht="16.5" customHeight="1">
      <c r="A82" s="59"/>
      <c r="B82" s="363"/>
      <c r="C82" s="364"/>
      <c r="D82" s="59"/>
      <c r="E82" s="364" t="s">
        <v>113</v>
      </c>
      <c r="F82" s="365" t="str">
        <f>IF('2_入力シート(2)'!$E$19&lt;&gt;"","　１年生の理科は"&amp;'2_入力シート(2)'!$E$19&amp;"的領域を選択","")</f>
        <v/>
      </c>
      <c r="G82" s="59"/>
      <c r="H82" s="365"/>
      <c r="I82" s="365"/>
      <c r="J82" s="365"/>
      <c r="K82" s="365"/>
      <c r="L82" s="365"/>
      <c r="M82" s="365"/>
      <c r="N82" s="59"/>
      <c r="O82" s="59"/>
      <c r="P82" s="60"/>
      <c r="Q82" s="60"/>
      <c r="R82" s="60"/>
      <c r="S82" s="60"/>
      <c r="T82" s="60"/>
      <c r="U82" s="60"/>
      <c r="V82" s="60"/>
      <c r="W82" s="60"/>
      <c r="X82" s="60"/>
      <c r="Y82" s="60"/>
      <c r="Z82" s="60"/>
      <c r="AA82" s="60"/>
      <c r="AB82" s="60"/>
      <c r="AC82" s="60"/>
    </row>
    <row r="83" spans="1:29" s="61" customFormat="1" ht="16.5" customHeight="1">
      <c r="A83" s="59"/>
      <c r="B83" s="363"/>
      <c r="C83" s="364"/>
      <c r="D83" s="59"/>
      <c r="E83" s="364" t="s">
        <v>8</v>
      </c>
      <c r="F83" s="365" t="str">
        <f>IF(AND('2_入力シート(2)'!$E$21&lt;&gt;"",'2_入力シート(2)'!$J$21&lt;&gt;""),"　２年生の社会は"&amp;'2_入力シート(2)'!$E$21&amp;"問題を選択　２年生の理科は"&amp;'2_入力シート(2)'!$J$21&amp;"問題を選択","")</f>
        <v/>
      </c>
      <c r="G83" s="59"/>
      <c r="H83" s="91"/>
      <c r="I83" s="91"/>
      <c r="J83" s="91"/>
      <c r="K83" s="91"/>
      <c r="L83" s="91"/>
      <c r="M83" s="91"/>
      <c r="N83" s="59"/>
      <c r="O83" s="59"/>
      <c r="P83" s="60"/>
      <c r="Q83" s="60"/>
      <c r="R83" s="60"/>
      <c r="S83" s="60"/>
      <c r="T83" s="60"/>
      <c r="U83" s="60"/>
      <c r="V83" s="60"/>
      <c r="W83" s="60"/>
      <c r="X83" s="60"/>
      <c r="Y83" s="60"/>
      <c r="Z83" s="60"/>
      <c r="AA83" s="60"/>
      <c r="AB83" s="60"/>
      <c r="AC83" s="60"/>
    </row>
    <row r="84" spans="1:29" ht="15" customHeight="1">
      <c r="A84" s="3"/>
      <c r="B84" s="12"/>
      <c r="C84" s="12"/>
      <c r="D84" s="12"/>
      <c r="E84" s="364" t="s">
        <v>305</v>
      </c>
      <c r="F84" s="12" t="str">
        <f>IF('2_入力シート(2)'!$E$23&lt;&gt;"","　３年生の理科は"&amp;'2_入力シート(2)'!$E$23&amp;"問題を選択","")</f>
        <v>　３年生の理科はC問題を選択</v>
      </c>
      <c r="G84" s="12"/>
      <c r="H84" s="12"/>
      <c r="I84" s="12"/>
      <c r="J84" s="12"/>
      <c r="K84" s="12"/>
      <c r="L84" s="12"/>
      <c r="M84" s="12"/>
      <c r="N84" s="12"/>
      <c r="O84" s="3"/>
    </row>
    <row r="85" spans="1:29" ht="16.5" customHeight="1">
      <c r="A85" s="13"/>
      <c r="B85" s="13" t="s">
        <v>244</v>
      </c>
      <c r="C85" s="13"/>
      <c r="D85" s="13"/>
      <c r="E85" s="13"/>
      <c r="F85" s="13"/>
      <c r="G85" s="13"/>
      <c r="H85" s="13"/>
      <c r="I85" s="13"/>
      <c r="J85" s="13"/>
      <c r="K85" s="13"/>
      <c r="L85" s="13"/>
      <c r="M85" s="13"/>
      <c r="N85" s="91"/>
      <c r="O85" s="13"/>
      <c r="P85" s="9"/>
      <c r="Q85" s="9"/>
      <c r="R85" s="9"/>
      <c r="S85" s="9"/>
      <c r="T85" s="9"/>
      <c r="U85" s="9"/>
    </row>
    <row r="86" spans="1:29" s="61" customFormat="1" ht="16.5" customHeight="1">
      <c r="A86" s="91"/>
      <c r="B86" s="976" t="s">
        <v>7</v>
      </c>
      <c r="C86" s="976"/>
      <c r="D86" s="980" t="s">
        <v>16</v>
      </c>
      <c r="E86" s="1003" t="s">
        <v>285</v>
      </c>
      <c r="F86" s="992"/>
      <c r="G86" s="1005" t="s">
        <v>286</v>
      </c>
      <c r="H86" s="1006"/>
      <c r="I86" s="991" t="s">
        <v>287</v>
      </c>
      <c r="J86" s="992"/>
      <c r="K86" s="991" t="s">
        <v>288</v>
      </c>
      <c r="L86" s="995"/>
      <c r="M86" s="91"/>
      <c r="N86" s="91"/>
      <c r="O86" s="91"/>
      <c r="P86" s="60"/>
      <c r="Q86" s="60"/>
      <c r="R86" s="60"/>
      <c r="S86" s="60"/>
      <c r="T86" s="60"/>
      <c r="U86" s="60"/>
      <c r="V86" s="60"/>
      <c r="W86" s="60"/>
      <c r="X86" s="60"/>
      <c r="Y86" s="60"/>
      <c r="Z86" s="60"/>
      <c r="AA86" s="60"/>
      <c r="AB86" s="60"/>
      <c r="AC86" s="60"/>
    </row>
    <row r="87" spans="1:29" s="61" customFormat="1" ht="16.5" customHeight="1">
      <c r="A87" s="91"/>
      <c r="B87" s="977"/>
      <c r="C87" s="986"/>
      <c r="D87" s="987"/>
      <c r="E87" s="1004"/>
      <c r="F87" s="994"/>
      <c r="G87" s="1007"/>
      <c r="H87" s="1008"/>
      <c r="I87" s="993"/>
      <c r="J87" s="994"/>
      <c r="K87" s="993"/>
      <c r="L87" s="996"/>
      <c r="M87" s="91"/>
      <c r="N87" s="91"/>
      <c r="O87" s="91"/>
      <c r="P87" s="60"/>
      <c r="Q87" s="60"/>
      <c r="R87" s="60"/>
      <c r="S87" s="60"/>
      <c r="T87" s="60"/>
      <c r="U87" s="60"/>
      <c r="V87" s="60"/>
      <c r="W87" s="60"/>
      <c r="X87" s="60"/>
      <c r="Y87" s="60"/>
      <c r="Z87" s="60"/>
      <c r="AA87" s="60"/>
      <c r="AB87" s="60"/>
      <c r="AC87" s="60"/>
    </row>
    <row r="88" spans="1:29" s="61" customFormat="1" ht="16.5" customHeight="1">
      <c r="A88" s="91"/>
      <c r="B88" s="984" t="s">
        <v>27</v>
      </c>
      <c r="C88" s="385"/>
      <c r="D88" s="987"/>
      <c r="E88" s="1004"/>
      <c r="F88" s="994"/>
      <c r="G88" s="1007"/>
      <c r="H88" s="1008"/>
      <c r="I88" s="993"/>
      <c r="J88" s="994"/>
      <c r="K88" s="993"/>
      <c r="L88" s="996"/>
      <c r="M88" s="91"/>
      <c r="N88" s="91"/>
      <c r="O88" s="91"/>
      <c r="P88" s="60"/>
      <c r="Q88" s="60"/>
      <c r="R88" s="60"/>
      <c r="S88" s="60"/>
      <c r="T88" s="60"/>
      <c r="U88" s="60"/>
      <c r="V88" s="60"/>
      <c r="W88" s="60"/>
      <c r="X88" s="60"/>
      <c r="Y88" s="60"/>
      <c r="Z88" s="60"/>
      <c r="AA88" s="60"/>
      <c r="AB88" s="60"/>
      <c r="AC88" s="60"/>
    </row>
    <row r="89" spans="1:29" s="61" customFormat="1" ht="16.5" customHeight="1">
      <c r="A89" s="91"/>
      <c r="B89" s="985"/>
      <c r="C89" s="386"/>
      <c r="D89" s="988"/>
      <c r="E89" s="997" t="s">
        <v>247</v>
      </c>
      <c r="F89" s="998"/>
      <c r="G89" s="999" t="s">
        <v>247</v>
      </c>
      <c r="H89" s="1000"/>
      <c r="I89" s="1001" t="s">
        <v>247</v>
      </c>
      <c r="J89" s="998"/>
      <c r="K89" s="1001" t="s">
        <v>247</v>
      </c>
      <c r="L89" s="1002"/>
      <c r="M89" s="91"/>
      <c r="N89" s="91"/>
      <c r="O89" s="91"/>
      <c r="P89" s="60"/>
      <c r="Q89" s="60"/>
      <c r="R89" s="60"/>
      <c r="S89" s="60"/>
      <c r="T89" s="60"/>
      <c r="U89" s="60"/>
      <c r="V89" s="60"/>
      <c r="W89" s="60"/>
      <c r="X89" s="60"/>
      <c r="Y89" s="60"/>
      <c r="Z89" s="60"/>
      <c r="AA89" s="60"/>
      <c r="AB89" s="60"/>
      <c r="AC89" s="60"/>
    </row>
    <row r="90" spans="1:29" s="61" customFormat="1" ht="16.5" customHeight="1">
      <c r="A90" s="91"/>
      <c r="B90" s="384" t="s">
        <v>23</v>
      </c>
      <c r="C90" s="384" t="s">
        <v>1</v>
      </c>
      <c r="D90" s="278" t="str">
        <f>IF('2_入力シート(2)'!$D$30&lt;&gt;"",'2_入力シート(2)'!$D$30,"")</f>
        <v/>
      </c>
      <c r="E90" s="1009" t="str">
        <f>IF('2_入力シート(2)'!$E$30&lt;&gt;"",'2_入力シート(2)'!$E$30,"")</f>
        <v/>
      </c>
      <c r="F90" s="1010"/>
      <c r="G90" s="1011" t="str">
        <f>IF('2_入力シート(2)'!$G$30&lt;&gt;"",'2_入力シート(2)'!$G$30,"")</f>
        <v/>
      </c>
      <c r="H90" s="1010"/>
      <c r="I90" s="1011" t="str">
        <f>IF('2_入力シート(2)'!$I$30&lt;&gt;"",'2_入力シート(2)'!$I$30,"")</f>
        <v/>
      </c>
      <c r="J90" s="1010"/>
      <c r="K90" s="1011" t="str">
        <f>IF('2_入力シート(2)'!$K$30&lt;&gt;"",'2_入力シート(2)'!$K$30,"")</f>
        <v/>
      </c>
      <c r="L90" s="1012"/>
      <c r="M90" s="91"/>
      <c r="N90" s="91"/>
      <c r="O90" s="91"/>
      <c r="P90" s="60"/>
      <c r="Q90" s="60"/>
      <c r="R90" s="60"/>
      <c r="S90" s="60"/>
      <c r="T90" s="60"/>
      <c r="U90" s="60"/>
      <c r="V90" s="60"/>
      <c r="W90" s="60"/>
      <c r="X90" s="60"/>
      <c r="Y90" s="60"/>
      <c r="Z90" s="60"/>
      <c r="AA90" s="60"/>
      <c r="AB90" s="60"/>
      <c r="AC90" s="60"/>
    </row>
    <row r="91" spans="1:29" s="87" customFormat="1" ht="16.5" customHeight="1">
      <c r="A91" s="91"/>
      <c r="B91" s="92" t="str">
        <f>IF('2_入力シート(2)'!$B$31&lt;&gt;"",'2_入力シート(2)'!$B$31,"")</f>
        <v/>
      </c>
      <c r="C91" s="78" t="s">
        <v>0</v>
      </c>
      <c r="D91" s="90" t="str">
        <f>IF('2_入力シート(2)'!$D$31&lt;&gt;"",'2_入力シート(2)'!$D$31,"")</f>
        <v>―</v>
      </c>
      <c r="E91" s="1013" t="str">
        <f>IF('2_入力シート(2)'!$E$31&lt;&gt;"",'2_入力シート(2)'!$E$31,"")</f>
        <v/>
      </c>
      <c r="F91" s="1014"/>
      <c r="G91" s="1015" t="str">
        <f>IF('2_入力シート(2)'!$G$31&lt;&gt;"",'2_入力シート(2)'!$G$31,"")</f>
        <v/>
      </c>
      <c r="H91" s="1014"/>
      <c r="I91" s="1015" t="str">
        <f>IF('2_入力シート(2)'!$I$31&lt;&gt;"",'2_入力シート(2)'!$I$31,"")</f>
        <v/>
      </c>
      <c r="J91" s="1014"/>
      <c r="K91" s="1015" t="str">
        <f>IF('2_入力シート(2)'!$K$31&lt;&gt;"",'2_入力シート(2)'!$K$31,"")</f>
        <v/>
      </c>
      <c r="L91" s="1016"/>
      <c r="M91" s="91"/>
      <c r="N91" s="91"/>
      <c r="O91" s="91"/>
      <c r="P91" s="60"/>
      <c r="Q91" s="60"/>
      <c r="R91" s="60"/>
      <c r="S91" s="60"/>
      <c r="T91" s="60"/>
      <c r="U91" s="60"/>
      <c r="V91" s="60"/>
      <c r="W91" s="86"/>
      <c r="X91" s="86"/>
      <c r="Y91" s="86"/>
      <c r="Z91" s="86"/>
      <c r="AA91" s="86"/>
      <c r="AB91" s="86"/>
      <c r="AC91" s="86"/>
    </row>
    <row r="92" spans="1:29" ht="15" customHeight="1">
      <c r="A92" s="3"/>
      <c r="B92" s="12"/>
      <c r="C92" s="12"/>
      <c r="D92" s="12"/>
      <c r="E92" s="12"/>
      <c r="F92" s="12"/>
      <c r="G92" s="12"/>
      <c r="H92" s="12"/>
      <c r="I92" s="12"/>
      <c r="J92" s="12"/>
      <c r="K92" s="12"/>
      <c r="L92" s="12"/>
      <c r="M92" s="12"/>
      <c r="N92" s="12"/>
      <c r="O92" s="3"/>
    </row>
    <row r="93" spans="1:29">
      <c r="A93" s="13"/>
      <c r="B93" s="13" t="s">
        <v>218</v>
      </c>
      <c r="C93" s="13"/>
      <c r="D93" s="13"/>
      <c r="E93" s="13"/>
      <c r="F93" s="13"/>
      <c r="G93" s="13"/>
      <c r="H93" s="13"/>
      <c r="I93" s="13"/>
      <c r="J93" s="13"/>
      <c r="K93" s="13"/>
      <c r="L93" s="13"/>
      <c r="M93" s="13"/>
      <c r="N93" s="13"/>
      <c r="O93" s="13"/>
      <c r="P93" s="9"/>
      <c r="Q93" s="9"/>
      <c r="R93" s="9"/>
      <c r="S93" s="9"/>
      <c r="T93" s="9"/>
      <c r="U93" s="9"/>
      <c r="V93" s="9"/>
    </row>
    <row r="94" spans="1:29" s="61" customFormat="1" ht="30.75" customHeight="1">
      <c r="A94" s="59"/>
      <c r="B94" s="976" t="s">
        <v>62</v>
      </c>
      <c r="C94" s="209" t="s">
        <v>94</v>
      </c>
      <c r="D94" s="93" t="s">
        <v>55</v>
      </c>
      <c r="E94" s="94" t="s">
        <v>57</v>
      </c>
      <c r="F94" s="94" t="s">
        <v>58</v>
      </c>
      <c r="G94" s="94" t="s">
        <v>59</v>
      </c>
      <c r="H94" s="344" t="s">
        <v>171</v>
      </c>
      <c r="I94" s="448" t="s">
        <v>438</v>
      </c>
      <c r="J94" s="349" t="s">
        <v>56</v>
      </c>
      <c r="K94" s="94" t="s">
        <v>60</v>
      </c>
      <c r="L94" s="344" t="s">
        <v>178</v>
      </c>
      <c r="M94" s="327" t="s">
        <v>61</v>
      </c>
      <c r="N94" s="59"/>
      <c r="O94" s="59"/>
      <c r="P94" s="60"/>
      <c r="Q94" s="60"/>
      <c r="R94" s="60"/>
      <c r="S94" s="60"/>
      <c r="T94" s="60"/>
      <c r="U94" s="60"/>
      <c r="V94" s="60"/>
      <c r="W94" s="60"/>
      <c r="X94" s="60"/>
      <c r="Y94" s="60"/>
      <c r="Z94" s="60"/>
      <c r="AA94" s="60"/>
      <c r="AB94" s="60"/>
      <c r="AC94" s="60"/>
    </row>
    <row r="95" spans="1:29" s="61" customFormat="1" ht="15.75" customHeight="1">
      <c r="A95" s="59"/>
      <c r="B95" s="985"/>
      <c r="C95" s="337" t="str">
        <f>IF('2_入力シート(2)'!C36&lt;&gt;"",'2_入力シート(2)'!C36,"")</f>
        <v/>
      </c>
      <c r="D95" s="95" t="s">
        <v>172</v>
      </c>
      <c r="E95" s="96" t="s">
        <v>167</v>
      </c>
      <c r="F95" s="96" t="s">
        <v>173</v>
      </c>
      <c r="G95" s="96" t="s">
        <v>169</v>
      </c>
      <c r="H95" s="345" t="s">
        <v>174</v>
      </c>
      <c r="I95" s="96" t="s">
        <v>205</v>
      </c>
      <c r="J95" s="350" t="s">
        <v>175</v>
      </c>
      <c r="K95" s="96" t="s">
        <v>173</v>
      </c>
      <c r="L95" s="345" t="s">
        <v>176</v>
      </c>
      <c r="M95" s="351" t="s">
        <v>170</v>
      </c>
      <c r="N95" s="59"/>
      <c r="O95" s="59"/>
      <c r="P95" s="60"/>
      <c r="Q95" s="60"/>
      <c r="R95" s="60"/>
      <c r="S95" s="60"/>
      <c r="T95" s="60"/>
      <c r="U95" s="60"/>
      <c r="V95" s="60"/>
      <c r="W95" s="60"/>
      <c r="X95" s="60"/>
      <c r="Y95" s="60"/>
      <c r="Z95" s="60"/>
      <c r="AA95" s="60"/>
      <c r="AB95" s="60"/>
      <c r="AC95" s="60"/>
    </row>
    <row r="96" spans="1:29" s="61" customFormat="1" ht="15.75" customHeight="1">
      <c r="A96" s="59"/>
      <c r="B96" s="1031" t="s">
        <v>52</v>
      </c>
      <c r="C96" s="74" t="s">
        <v>1</v>
      </c>
      <c r="D96" s="282" t="str">
        <f>IF('2_入力シート(2)'!D37&lt;&gt;"",'2_入力シート(2)'!D37,"")</f>
        <v/>
      </c>
      <c r="E96" s="283" t="str">
        <f>IF('2_入力シート(2)'!E37&lt;&gt;"",'2_入力シート(2)'!E37,"")</f>
        <v/>
      </c>
      <c r="F96" s="279" t="str">
        <f>IF('2_入力シート(2)'!F37&lt;&gt;"",'2_入力シート(2)'!F37,"")</f>
        <v/>
      </c>
      <c r="G96" s="279" t="str">
        <f>IF('2_入力シート(2)'!G37&lt;&gt;"",'2_入力シート(2)'!G37,"")</f>
        <v/>
      </c>
      <c r="H96" s="346" t="str">
        <f>IF('2_入力シート(2)'!H37&lt;&gt;"",'2_入力シート(2)'!H37,"")</f>
        <v/>
      </c>
      <c r="I96" s="279" t="str">
        <f>IF('2_入力シート(2)'!I37&lt;&gt;"",'2_入力シート(2)'!I37,"")</f>
        <v/>
      </c>
      <c r="J96" s="283" t="str">
        <f>IF('2_入力シート(2)'!J37&lt;&gt;"",'2_入力シート(2)'!J37,"")</f>
        <v/>
      </c>
      <c r="K96" s="279" t="str">
        <f>IF('2_入力シート(2)'!K37&lt;&gt;"",'2_入力シート(2)'!K37,"")</f>
        <v/>
      </c>
      <c r="L96" s="346" t="str">
        <f>IF('2_入力シート(2)'!L37&lt;&gt;"",'2_入力シート(2)'!L37,"")</f>
        <v/>
      </c>
      <c r="M96" s="352" t="str">
        <f>IF('2_入力シート(2)'!M37&lt;&gt;"",'2_入力シート(2)'!M37,"")</f>
        <v/>
      </c>
      <c r="N96" s="59"/>
      <c r="O96" s="59"/>
      <c r="P96" s="60"/>
      <c r="Q96" s="60"/>
      <c r="R96" s="60"/>
      <c r="S96" s="60"/>
      <c r="T96" s="60"/>
      <c r="U96" s="60"/>
      <c r="V96" s="60"/>
      <c r="W96" s="60"/>
      <c r="X96" s="60"/>
      <c r="Y96" s="60"/>
      <c r="Z96" s="60"/>
      <c r="AA96" s="60"/>
      <c r="AB96" s="60"/>
      <c r="AC96" s="60"/>
    </row>
    <row r="97" spans="1:29" s="87" customFormat="1" ht="15.75" customHeight="1">
      <c r="A97" s="59"/>
      <c r="B97" s="986"/>
      <c r="C97" s="208" t="s">
        <v>0</v>
      </c>
      <c r="D97" s="284" t="str">
        <f>IF('2_入力シート(2)'!D38&lt;&gt;"",'2_入力シート(2)'!D38,"")</f>
        <v/>
      </c>
      <c r="E97" s="280" t="str">
        <f>IF('2_入力シート(2)'!E38&lt;&gt;"",'2_入力シート(2)'!E38,"")</f>
        <v/>
      </c>
      <c r="F97" s="280" t="str">
        <f>IF('2_入力シート(2)'!F38&lt;&gt;"",'2_入力シート(2)'!F38,"")</f>
        <v/>
      </c>
      <c r="G97" s="280" t="str">
        <f>IF('2_入力シート(2)'!G38&lt;&gt;"",'2_入力シート(2)'!G38,"")</f>
        <v/>
      </c>
      <c r="H97" s="347" t="str">
        <f>IF('2_入力シート(2)'!H38&lt;&gt;"",'2_入力シート(2)'!H38,"")</f>
        <v/>
      </c>
      <c r="I97" s="280" t="str">
        <f>IF('2_入力シート(2)'!I38&lt;&gt;"",'2_入力シート(2)'!I38,"")</f>
        <v/>
      </c>
      <c r="J97" s="284" t="str">
        <f>IF('2_入力シート(2)'!J38&lt;&gt;"",'2_入力シート(2)'!J38,"")</f>
        <v/>
      </c>
      <c r="K97" s="280" t="str">
        <f>IF('2_入力シート(2)'!K38&lt;&gt;"",'2_入力シート(2)'!K38,"")</f>
        <v/>
      </c>
      <c r="L97" s="347" t="str">
        <f>IF('2_入力シート(2)'!L38&lt;&gt;"",'2_入力シート(2)'!L38,"")</f>
        <v/>
      </c>
      <c r="M97" s="353" t="str">
        <f>IF('2_入力シート(2)'!M38&lt;&gt;"",'2_入力シート(2)'!M38,"")</f>
        <v/>
      </c>
      <c r="N97" s="59"/>
      <c r="O97" s="59"/>
      <c r="P97" s="85"/>
      <c r="Q97" s="85"/>
      <c r="R97" s="85"/>
      <c r="S97" s="86"/>
      <c r="T97" s="85"/>
      <c r="U97" s="85"/>
      <c r="V97" s="86"/>
      <c r="W97" s="86"/>
      <c r="X97" s="86"/>
      <c r="Y97" s="86"/>
      <c r="Z97" s="86"/>
      <c r="AA97" s="86"/>
      <c r="AB97" s="86"/>
      <c r="AC97" s="86"/>
    </row>
    <row r="98" spans="1:29" s="61" customFormat="1" ht="15.75" customHeight="1">
      <c r="A98" s="59"/>
      <c r="B98" s="985"/>
      <c r="C98" s="78" t="s">
        <v>54</v>
      </c>
      <c r="D98" s="285" t="str">
        <f>IF('2_入力シート(2)'!D39&lt;&gt;"",'2_入力シート(2)'!D39,"")</f>
        <v/>
      </c>
      <c r="E98" s="281" t="str">
        <f>IF('2_入力シート(2)'!E39&lt;&gt;"",'2_入力シート(2)'!E39,"")</f>
        <v/>
      </c>
      <c r="F98" s="281" t="str">
        <f>IF('2_入力シート(2)'!F39&lt;&gt;"",'2_入力シート(2)'!F39,"")</f>
        <v/>
      </c>
      <c r="G98" s="281" t="str">
        <f>IF('2_入力シート(2)'!G39&lt;&gt;"",'2_入力シート(2)'!G39,"")</f>
        <v/>
      </c>
      <c r="H98" s="348" t="str">
        <f>IF('2_入力シート(2)'!H39&lt;&gt;"",'2_入力シート(2)'!H39,"")</f>
        <v/>
      </c>
      <c r="I98" s="281" t="str">
        <f>IF('2_入力シート(2)'!I39&lt;&gt;"",'2_入力シート(2)'!I39,"")</f>
        <v/>
      </c>
      <c r="J98" s="285" t="str">
        <f>IF('2_入力シート(2)'!J39&lt;&gt;"",'2_入力シート(2)'!J39,"")</f>
        <v/>
      </c>
      <c r="K98" s="281" t="str">
        <f>IF('2_入力シート(2)'!K39&lt;&gt;"",'2_入力シート(2)'!K39,"")</f>
        <v/>
      </c>
      <c r="L98" s="348" t="str">
        <f>IF('2_入力シート(2)'!L39&lt;&gt;"",'2_入力シート(2)'!L39,"")</f>
        <v/>
      </c>
      <c r="M98" s="354" t="str">
        <f>IF('2_入力シート(2)'!M39&lt;&gt;"",'2_入力シート(2)'!M39,"")</f>
        <v/>
      </c>
      <c r="N98" s="59"/>
      <c r="O98" s="59"/>
      <c r="P98" s="85"/>
      <c r="Q98" s="85"/>
      <c r="R98" s="85"/>
      <c r="S98" s="60"/>
      <c r="T98" s="85"/>
      <c r="U98" s="85"/>
      <c r="V98" s="60"/>
      <c r="W98" s="60"/>
      <c r="X98" s="60"/>
      <c r="Y98" s="60"/>
      <c r="Z98" s="60"/>
      <c r="AA98" s="60"/>
      <c r="AB98" s="60"/>
      <c r="AC98" s="60"/>
    </row>
    <row r="99" spans="1:29" s="61" customFormat="1" ht="15.75" customHeight="1">
      <c r="A99" s="59"/>
      <c r="B99" s="1031" t="s">
        <v>53</v>
      </c>
      <c r="C99" s="74" t="s">
        <v>1</v>
      </c>
      <c r="D99" s="283" t="str">
        <f>IF('2_入力シート(2)'!D40&lt;&gt;"",'2_入力シート(2)'!D40,"")</f>
        <v/>
      </c>
      <c r="E99" s="279" t="str">
        <f>IF('2_入力シート(2)'!E40&lt;&gt;"",'2_入力シート(2)'!E40,"")</f>
        <v/>
      </c>
      <c r="F99" s="279" t="str">
        <f>IF('2_入力シート(2)'!F40&lt;&gt;"",'2_入力シート(2)'!F40,"")</f>
        <v/>
      </c>
      <c r="G99" s="279" t="str">
        <f>IF('2_入力シート(2)'!G40&lt;&gt;"",'2_入力シート(2)'!G40,"")</f>
        <v/>
      </c>
      <c r="H99" s="346" t="str">
        <f>IF('2_入力シート(2)'!H40&lt;&gt;"",'2_入力シート(2)'!H40,"")</f>
        <v/>
      </c>
      <c r="I99" s="279" t="str">
        <f>IF('2_入力シート(2)'!I40&lt;&gt;"",'2_入力シート(2)'!I40,"")</f>
        <v/>
      </c>
      <c r="J99" s="283" t="str">
        <f>IF('2_入力シート(2)'!J40&lt;&gt;"",'2_入力シート(2)'!J40,"")</f>
        <v/>
      </c>
      <c r="K99" s="279" t="str">
        <f>IF('2_入力シート(2)'!K40&lt;&gt;"",'2_入力シート(2)'!K40,"")</f>
        <v/>
      </c>
      <c r="L99" s="346" t="str">
        <f>IF('2_入力シート(2)'!L40&lt;&gt;"",'2_入力シート(2)'!L40,"")</f>
        <v/>
      </c>
      <c r="M99" s="352" t="str">
        <f>IF('2_入力シート(2)'!M40&lt;&gt;"",'2_入力シート(2)'!M40,"")</f>
        <v/>
      </c>
      <c r="N99" s="59"/>
      <c r="O99" s="59"/>
      <c r="P99" s="85"/>
      <c r="Q99" s="85"/>
      <c r="R99" s="85"/>
      <c r="S99" s="60"/>
      <c r="T99" s="85"/>
      <c r="U99" s="85"/>
      <c r="V99" s="60"/>
      <c r="W99" s="60"/>
      <c r="X99" s="60"/>
      <c r="Y99" s="60"/>
      <c r="Z99" s="60"/>
      <c r="AA99" s="60"/>
      <c r="AB99" s="60"/>
      <c r="AC99" s="60"/>
    </row>
    <row r="100" spans="1:29" s="61" customFormat="1" ht="15.75" customHeight="1">
      <c r="A100" s="59"/>
      <c r="B100" s="986"/>
      <c r="C100" s="208" t="s">
        <v>0</v>
      </c>
      <c r="D100" s="284" t="str">
        <f>IF('2_入力シート(2)'!D41&lt;&gt;"",'2_入力シート(2)'!D41,"")</f>
        <v/>
      </c>
      <c r="E100" s="280" t="str">
        <f>IF('2_入力シート(2)'!E41&lt;&gt;"",'2_入力シート(2)'!E41,"")</f>
        <v/>
      </c>
      <c r="F100" s="280" t="str">
        <f>IF('2_入力シート(2)'!F41&lt;&gt;"",'2_入力シート(2)'!F41,"")</f>
        <v/>
      </c>
      <c r="G100" s="280" t="str">
        <f>IF('2_入力シート(2)'!G41&lt;&gt;"",'2_入力シート(2)'!G41,"")</f>
        <v/>
      </c>
      <c r="H100" s="347" t="str">
        <f>IF('2_入力シート(2)'!H41&lt;&gt;"",'2_入力シート(2)'!H41,"")</f>
        <v/>
      </c>
      <c r="I100" s="280" t="str">
        <f>IF('2_入力シート(2)'!I41&lt;&gt;"",'2_入力シート(2)'!I41,"")</f>
        <v/>
      </c>
      <c r="J100" s="284" t="str">
        <f>IF('2_入力シート(2)'!J41&lt;&gt;"",'2_入力シート(2)'!J41,"")</f>
        <v/>
      </c>
      <c r="K100" s="280" t="str">
        <f>IF('2_入力シート(2)'!K41&lt;&gt;"",'2_入力シート(2)'!K41,"")</f>
        <v/>
      </c>
      <c r="L100" s="347" t="str">
        <f>IF('2_入力シート(2)'!L41&lt;&gt;"",'2_入力シート(2)'!L41,"")</f>
        <v/>
      </c>
      <c r="M100" s="353" t="str">
        <f>IF('2_入力シート(2)'!M41&lt;&gt;"",'2_入力シート(2)'!M41,"")</f>
        <v/>
      </c>
      <c r="N100" s="59"/>
      <c r="O100" s="59"/>
      <c r="P100" s="85"/>
      <c r="Q100" s="85"/>
      <c r="R100" s="85"/>
      <c r="S100" s="60"/>
      <c r="T100" s="85"/>
      <c r="U100" s="85"/>
      <c r="V100" s="60"/>
      <c r="W100" s="60"/>
      <c r="X100" s="60"/>
      <c r="Y100" s="60"/>
      <c r="Z100" s="60"/>
      <c r="AA100" s="60"/>
      <c r="AB100" s="60"/>
      <c r="AC100" s="60"/>
    </row>
    <row r="101" spans="1:29" s="61" customFormat="1" ht="15.75" customHeight="1">
      <c r="A101" s="59"/>
      <c r="B101" s="985"/>
      <c r="C101" s="78" t="s">
        <v>54</v>
      </c>
      <c r="D101" s="285" t="str">
        <f>IF('2_入力シート(2)'!D42&lt;&gt;"",'2_入力シート(2)'!D42,"")</f>
        <v/>
      </c>
      <c r="E101" s="281" t="str">
        <f>IF('2_入力シート(2)'!E42&lt;&gt;"",'2_入力シート(2)'!E42,"")</f>
        <v/>
      </c>
      <c r="F101" s="281" t="str">
        <f>IF('2_入力シート(2)'!F42&lt;&gt;"",'2_入力シート(2)'!F42,"")</f>
        <v/>
      </c>
      <c r="G101" s="281" t="str">
        <f>IF('2_入力シート(2)'!G42&lt;&gt;"",'2_入力シート(2)'!G42,"")</f>
        <v/>
      </c>
      <c r="H101" s="348" t="str">
        <f>IF('2_入力シート(2)'!H42&lt;&gt;"",'2_入力シート(2)'!H42,"")</f>
        <v/>
      </c>
      <c r="I101" s="281" t="str">
        <f>IF('2_入力シート(2)'!I42&lt;&gt;"",'2_入力シート(2)'!I42,"")</f>
        <v/>
      </c>
      <c r="J101" s="285" t="str">
        <f>IF('2_入力シート(2)'!J42&lt;&gt;"",'2_入力シート(2)'!J42,"")</f>
        <v/>
      </c>
      <c r="K101" s="281" t="str">
        <f>IF('2_入力シート(2)'!K42&lt;&gt;"",'2_入力シート(2)'!K42,"")</f>
        <v/>
      </c>
      <c r="L101" s="348" t="str">
        <f>IF('2_入力シート(2)'!L42&lt;&gt;"",'2_入力シート(2)'!L42,"")</f>
        <v/>
      </c>
      <c r="M101" s="354" t="str">
        <f>IF('2_入力シート(2)'!M42&lt;&gt;"",'2_入力シート(2)'!M42,"")</f>
        <v/>
      </c>
      <c r="N101" s="59"/>
      <c r="O101" s="59"/>
      <c r="P101" s="85"/>
      <c r="Q101" s="85"/>
      <c r="R101" s="85"/>
      <c r="S101" s="60"/>
      <c r="T101" s="85"/>
      <c r="U101" s="85"/>
      <c r="V101" s="60"/>
      <c r="W101" s="60"/>
      <c r="X101" s="60"/>
      <c r="Y101" s="60"/>
      <c r="Z101" s="60"/>
      <c r="AA101" s="60"/>
      <c r="AB101" s="60"/>
      <c r="AC101" s="60"/>
    </row>
    <row r="102" spans="1:29" ht="15" customHeight="1">
      <c r="A102" s="3"/>
      <c r="B102" s="12"/>
      <c r="C102" s="12"/>
      <c r="D102" s="12"/>
      <c r="E102" s="12"/>
      <c r="F102" s="12"/>
      <c r="G102" s="12"/>
      <c r="H102" s="12"/>
      <c r="I102" s="12"/>
      <c r="J102" s="12"/>
      <c r="K102" s="12"/>
      <c r="L102" s="12"/>
      <c r="M102" s="12"/>
      <c r="N102" s="91"/>
      <c r="O102" s="3"/>
    </row>
    <row r="103" spans="1:29" s="7" customFormat="1" ht="28" customHeight="1">
      <c r="B103" s="10"/>
      <c r="C103" s="10"/>
      <c r="D103" s="10"/>
      <c r="E103" s="10"/>
      <c r="F103" s="10"/>
      <c r="G103" s="10"/>
      <c r="H103" s="10"/>
      <c r="I103" s="10"/>
      <c r="J103" s="10"/>
      <c r="K103" s="10"/>
      <c r="L103" s="10"/>
      <c r="M103" s="10"/>
      <c r="N103" s="10"/>
    </row>
    <row r="104" spans="1:29" s="7" customFormat="1" ht="28" customHeight="1">
      <c r="B104" s="10"/>
      <c r="C104" s="10"/>
      <c r="D104" s="10"/>
      <c r="E104" s="10"/>
      <c r="F104" s="10"/>
      <c r="G104" s="10"/>
      <c r="H104" s="10"/>
      <c r="I104" s="10"/>
      <c r="J104" s="10"/>
      <c r="K104" s="10"/>
      <c r="L104" s="10"/>
      <c r="M104" s="10"/>
      <c r="N104" s="10"/>
    </row>
    <row r="105" spans="1:29" s="7" customFormat="1" ht="28" customHeight="1">
      <c r="B105" s="10"/>
      <c r="C105" s="10"/>
      <c r="D105" s="10"/>
      <c r="E105" s="10"/>
      <c r="F105" s="10"/>
      <c r="G105" s="10"/>
      <c r="H105" s="10"/>
      <c r="I105" s="10"/>
      <c r="J105" s="10"/>
      <c r="K105" s="10"/>
      <c r="L105" s="10"/>
      <c r="M105" s="10"/>
      <c r="N105" s="10"/>
    </row>
    <row r="106" spans="1:29" s="7" customFormat="1">
      <c r="B106" s="10"/>
      <c r="C106" s="10"/>
      <c r="D106" s="10"/>
      <c r="E106" s="10"/>
      <c r="F106" s="10"/>
      <c r="G106" s="10"/>
      <c r="H106" s="10"/>
      <c r="I106" s="10"/>
      <c r="J106" s="10"/>
      <c r="K106" s="10"/>
      <c r="L106" s="10"/>
      <c r="M106" s="10"/>
      <c r="N106" s="10"/>
    </row>
    <row r="107" spans="1:29" s="7" customFormat="1">
      <c r="B107" s="10"/>
      <c r="C107" s="10"/>
      <c r="D107" s="10"/>
      <c r="E107" s="10"/>
      <c r="F107" s="10"/>
      <c r="G107" s="10"/>
      <c r="H107" s="10"/>
      <c r="I107" s="10"/>
      <c r="J107" s="10"/>
      <c r="K107" s="10"/>
      <c r="L107" s="10"/>
      <c r="M107" s="10"/>
      <c r="N107" s="10"/>
    </row>
    <row r="108" spans="1:29" s="7" customFormat="1">
      <c r="B108" s="10"/>
      <c r="C108" s="10"/>
      <c r="D108" s="10"/>
      <c r="E108" s="10"/>
      <c r="F108" s="10"/>
      <c r="G108" s="10"/>
      <c r="H108" s="10"/>
      <c r="I108" s="10"/>
      <c r="J108" s="10"/>
      <c r="K108" s="10"/>
      <c r="L108" s="10"/>
      <c r="M108" s="10"/>
      <c r="N108" s="10"/>
    </row>
    <row r="109" spans="1:29" s="7" customFormat="1">
      <c r="B109" s="10"/>
      <c r="C109" s="10"/>
      <c r="D109" s="10"/>
      <c r="E109" s="10"/>
      <c r="F109" s="10"/>
      <c r="G109" s="10"/>
      <c r="H109" s="10"/>
      <c r="I109" s="10"/>
      <c r="J109" s="10"/>
      <c r="K109" s="10"/>
      <c r="L109" s="10"/>
      <c r="M109" s="10"/>
      <c r="N109" s="10"/>
    </row>
    <row r="110" spans="1:29" s="7" customFormat="1">
      <c r="B110" s="10"/>
      <c r="C110" s="10"/>
      <c r="D110" s="10"/>
      <c r="E110" s="10"/>
      <c r="F110" s="10"/>
      <c r="G110" s="10"/>
      <c r="H110" s="10"/>
      <c r="I110" s="10"/>
      <c r="J110" s="10"/>
      <c r="K110" s="10"/>
      <c r="L110" s="10"/>
      <c r="M110" s="10"/>
      <c r="N110" s="10"/>
    </row>
    <row r="111" spans="1:29" s="7" customFormat="1">
      <c r="B111" s="10"/>
      <c r="C111" s="10"/>
      <c r="D111" s="10"/>
      <c r="E111" s="10"/>
      <c r="F111" s="10"/>
      <c r="G111" s="10"/>
      <c r="H111" s="10"/>
      <c r="I111" s="10"/>
      <c r="J111" s="10"/>
      <c r="K111" s="10"/>
      <c r="L111" s="10"/>
      <c r="M111" s="10"/>
      <c r="N111" s="10"/>
    </row>
    <row r="112" spans="1:29" s="7" customFormat="1">
      <c r="B112" s="10"/>
      <c r="C112" s="10"/>
      <c r="D112" s="10"/>
      <c r="E112" s="10"/>
      <c r="F112" s="10"/>
      <c r="G112" s="10"/>
      <c r="H112" s="10"/>
      <c r="I112" s="10"/>
      <c r="J112" s="10"/>
      <c r="K112" s="10"/>
      <c r="L112" s="10"/>
      <c r="M112" s="10"/>
      <c r="N112" s="10"/>
    </row>
    <row r="113" spans="2:14" s="7" customFormat="1">
      <c r="B113" s="10"/>
      <c r="C113" s="10"/>
      <c r="D113" s="10"/>
      <c r="E113" s="10"/>
      <c r="F113" s="10"/>
      <c r="G113" s="10"/>
      <c r="H113" s="10"/>
      <c r="I113" s="10"/>
      <c r="J113" s="10"/>
      <c r="K113" s="10"/>
      <c r="L113" s="10"/>
      <c r="M113" s="10"/>
      <c r="N113" s="10"/>
    </row>
    <row r="114" spans="2:14" s="7" customFormat="1">
      <c r="B114" s="10"/>
      <c r="C114" s="10"/>
      <c r="D114" s="10"/>
      <c r="E114" s="10"/>
      <c r="F114" s="10"/>
      <c r="G114" s="10"/>
      <c r="H114" s="10"/>
      <c r="I114" s="10"/>
      <c r="J114" s="10"/>
      <c r="K114" s="10"/>
      <c r="L114" s="10"/>
      <c r="M114" s="10"/>
      <c r="N114" s="10"/>
    </row>
    <row r="115" spans="2:14" s="7" customFormat="1">
      <c r="B115" s="10"/>
      <c r="C115" s="10"/>
      <c r="D115" s="10"/>
      <c r="E115" s="10"/>
      <c r="F115" s="10"/>
      <c r="G115" s="10"/>
      <c r="H115" s="10"/>
      <c r="I115" s="10"/>
      <c r="J115" s="10"/>
      <c r="K115" s="10"/>
      <c r="L115" s="10"/>
      <c r="M115" s="10"/>
      <c r="N115" s="10"/>
    </row>
    <row r="116" spans="2:14" s="7" customFormat="1">
      <c r="B116" s="10"/>
      <c r="C116" s="10"/>
      <c r="D116" s="10"/>
      <c r="E116" s="10"/>
      <c r="F116" s="10"/>
      <c r="G116" s="10"/>
      <c r="H116" s="10"/>
      <c r="I116" s="10"/>
      <c r="J116" s="10"/>
      <c r="K116" s="10"/>
      <c r="L116" s="10"/>
      <c r="M116" s="10"/>
      <c r="N116" s="10"/>
    </row>
    <row r="117" spans="2:14" s="7" customFormat="1">
      <c r="B117" s="10"/>
      <c r="C117" s="10"/>
      <c r="D117" s="10"/>
      <c r="E117" s="10"/>
      <c r="F117" s="10"/>
      <c r="G117" s="10"/>
      <c r="H117" s="10"/>
      <c r="I117" s="10"/>
      <c r="J117" s="10"/>
      <c r="K117" s="10"/>
      <c r="L117" s="10"/>
      <c r="M117" s="10"/>
      <c r="N117" s="10"/>
    </row>
    <row r="118" spans="2:14" s="7" customFormat="1">
      <c r="B118" s="10"/>
      <c r="C118" s="10"/>
      <c r="D118" s="10"/>
      <c r="E118" s="10"/>
      <c r="F118" s="10"/>
      <c r="G118" s="10"/>
      <c r="H118" s="10"/>
      <c r="I118" s="10"/>
      <c r="J118" s="10"/>
      <c r="K118" s="10"/>
      <c r="L118" s="10"/>
      <c r="M118" s="10"/>
      <c r="N118" s="10"/>
    </row>
    <row r="119" spans="2:14" s="7" customFormat="1">
      <c r="B119" s="10"/>
      <c r="C119" s="10"/>
      <c r="D119" s="10"/>
      <c r="E119" s="10"/>
      <c r="F119" s="10"/>
      <c r="G119" s="10"/>
      <c r="H119" s="10"/>
      <c r="I119" s="10"/>
      <c r="J119" s="10"/>
      <c r="K119" s="10"/>
      <c r="L119" s="10"/>
      <c r="M119" s="10"/>
      <c r="N119" s="10"/>
    </row>
    <row r="120" spans="2:14" s="7" customFormat="1">
      <c r="B120" s="10"/>
      <c r="C120" s="10"/>
      <c r="D120" s="10"/>
      <c r="E120" s="10"/>
      <c r="F120" s="10"/>
      <c r="G120" s="10"/>
      <c r="H120" s="10"/>
      <c r="I120" s="10"/>
      <c r="J120" s="10"/>
      <c r="K120" s="10"/>
      <c r="L120" s="10"/>
      <c r="M120" s="10"/>
      <c r="N120" s="10"/>
    </row>
    <row r="121" spans="2:14" s="7" customFormat="1">
      <c r="B121" s="10"/>
      <c r="C121" s="10"/>
      <c r="D121" s="10"/>
      <c r="E121" s="10"/>
      <c r="F121" s="10"/>
      <c r="G121" s="10"/>
      <c r="H121" s="10"/>
      <c r="I121" s="10"/>
      <c r="J121" s="10"/>
      <c r="K121" s="10"/>
      <c r="L121" s="10"/>
      <c r="M121" s="10"/>
      <c r="N121" s="10"/>
    </row>
    <row r="122" spans="2:14" s="7" customFormat="1">
      <c r="B122" s="10"/>
      <c r="C122" s="10"/>
      <c r="D122" s="10"/>
      <c r="E122" s="10"/>
      <c r="F122" s="10"/>
      <c r="G122" s="10"/>
      <c r="H122" s="10"/>
      <c r="I122" s="10"/>
      <c r="J122" s="10"/>
      <c r="K122" s="10"/>
      <c r="L122" s="10"/>
      <c r="M122" s="10"/>
      <c r="N122" s="10"/>
    </row>
    <row r="123" spans="2:14" s="7" customFormat="1">
      <c r="B123" s="10"/>
      <c r="C123" s="10"/>
      <c r="D123" s="10"/>
      <c r="E123" s="10"/>
      <c r="F123" s="10"/>
      <c r="G123" s="10"/>
      <c r="H123" s="10"/>
      <c r="I123" s="10"/>
      <c r="J123" s="10"/>
      <c r="K123" s="10"/>
      <c r="L123" s="10"/>
      <c r="M123" s="10"/>
      <c r="N123" s="10"/>
    </row>
    <row r="124" spans="2:14" s="7" customFormat="1">
      <c r="B124" s="10"/>
      <c r="C124" s="10"/>
      <c r="D124" s="10"/>
      <c r="E124" s="10"/>
      <c r="F124" s="10"/>
      <c r="G124" s="10"/>
      <c r="H124" s="10"/>
      <c r="I124" s="10"/>
      <c r="J124" s="10"/>
      <c r="K124" s="10"/>
      <c r="L124" s="10"/>
      <c r="M124" s="10"/>
      <c r="N124" s="10"/>
    </row>
    <row r="125" spans="2:14" s="7" customFormat="1">
      <c r="B125" s="10"/>
      <c r="C125" s="10"/>
      <c r="D125" s="10"/>
      <c r="E125" s="10"/>
      <c r="F125" s="10"/>
      <c r="G125" s="10"/>
      <c r="H125" s="10"/>
      <c r="I125" s="10"/>
      <c r="J125" s="10"/>
      <c r="K125" s="10"/>
      <c r="L125" s="10"/>
      <c r="M125" s="10"/>
      <c r="N125" s="10"/>
    </row>
    <row r="126" spans="2:14" s="7" customFormat="1">
      <c r="B126" s="10"/>
      <c r="C126" s="10"/>
      <c r="D126" s="10"/>
      <c r="E126" s="10"/>
      <c r="F126" s="10"/>
      <c r="G126" s="10"/>
      <c r="H126" s="10"/>
      <c r="I126" s="10"/>
      <c r="J126" s="10"/>
      <c r="K126" s="10"/>
      <c r="L126" s="10"/>
      <c r="M126" s="10"/>
      <c r="N126" s="10"/>
    </row>
    <row r="127" spans="2:14" s="7" customFormat="1">
      <c r="B127" s="10"/>
      <c r="C127" s="10"/>
      <c r="D127" s="10"/>
      <c r="E127" s="10"/>
      <c r="F127" s="10"/>
      <c r="G127" s="10"/>
      <c r="H127" s="10"/>
      <c r="I127" s="10"/>
      <c r="J127" s="10"/>
      <c r="K127" s="10"/>
      <c r="L127" s="10"/>
      <c r="M127" s="10"/>
      <c r="N127" s="10"/>
    </row>
    <row r="128" spans="2:14" s="7" customFormat="1">
      <c r="B128" s="10"/>
      <c r="C128" s="10"/>
      <c r="D128" s="10"/>
      <c r="E128" s="10"/>
      <c r="F128" s="10"/>
      <c r="G128" s="10"/>
      <c r="H128" s="10"/>
      <c r="I128" s="10"/>
      <c r="J128" s="10"/>
      <c r="K128" s="10"/>
      <c r="L128" s="10"/>
      <c r="M128" s="10"/>
      <c r="N128" s="10"/>
    </row>
    <row r="129" spans="2:14" s="7" customFormat="1">
      <c r="B129" s="10"/>
      <c r="C129" s="10"/>
      <c r="D129" s="10"/>
      <c r="E129" s="10"/>
      <c r="F129" s="10"/>
      <c r="G129" s="10"/>
      <c r="H129" s="10"/>
      <c r="I129" s="10"/>
      <c r="J129" s="10"/>
      <c r="K129" s="10"/>
      <c r="L129" s="10"/>
      <c r="M129" s="10"/>
      <c r="N129" s="10"/>
    </row>
    <row r="130" spans="2:14" s="7" customFormat="1">
      <c r="B130" s="10"/>
      <c r="C130" s="10"/>
      <c r="D130" s="10"/>
      <c r="E130" s="10"/>
      <c r="F130" s="10"/>
      <c r="G130" s="10"/>
      <c r="H130" s="10"/>
      <c r="I130" s="10"/>
      <c r="J130" s="10"/>
      <c r="K130" s="10"/>
      <c r="L130" s="10"/>
      <c r="M130" s="10"/>
      <c r="N130" s="10"/>
    </row>
    <row r="131" spans="2:14" s="7" customFormat="1">
      <c r="B131" s="10"/>
      <c r="C131" s="10"/>
      <c r="D131" s="10"/>
      <c r="E131" s="10"/>
      <c r="F131" s="10"/>
      <c r="G131" s="10"/>
      <c r="H131" s="10"/>
      <c r="I131" s="10"/>
      <c r="J131" s="10"/>
      <c r="K131" s="10"/>
      <c r="L131" s="10"/>
      <c r="M131" s="10"/>
      <c r="N131" s="10"/>
    </row>
    <row r="132" spans="2:14" s="7" customFormat="1">
      <c r="B132" s="10"/>
      <c r="C132" s="10"/>
      <c r="D132" s="10"/>
      <c r="E132" s="10"/>
      <c r="F132" s="10"/>
      <c r="G132" s="10"/>
      <c r="H132" s="10"/>
      <c r="I132" s="10"/>
      <c r="J132" s="10"/>
      <c r="K132" s="10"/>
      <c r="L132" s="10"/>
      <c r="M132" s="10"/>
      <c r="N132" s="10"/>
    </row>
    <row r="133" spans="2:14" s="7" customFormat="1">
      <c r="B133" s="10"/>
      <c r="C133" s="10"/>
      <c r="D133" s="10"/>
      <c r="E133" s="10"/>
      <c r="F133" s="10"/>
      <c r="G133" s="10"/>
      <c r="H133" s="10"/>
      <c r="I133" s="10"/>
      <c r="J133" s="10"/>
      <c r="K133" s="10"/>
      <c r="L133" s="10"/>
      <c r="M133" s="10"/>
      <c r="N133" s="10"/>
    </row>
    <row r="134" spans="2:14" s="7" customFormat="1">
      <c r="B134" s="10"/>
      <c r="C134" s="10"/>
      <c r="D134" s="10"/>
      <c r="E134" s="10"/>
      <c r="F134" s="10"/>
      <c r="G134" s="10"/>
      <c r="H134" s="10"/>
      <c r="I134" s="10"/>
      <c r="J134" s="10"/>
      <c r="K134" s="10"/>
      <c r="L134" s="10"/>
      <c r="M134" s="10"/>
      <c r="N134" s="10"/>
    </row>
    <row r="135" spans="2:14" s="7" customFormat="1">
      <c r="B135" s="10"/>
      <c r="C135" s="10"/>
      <c r="D135" s="10"/>
      <c r="E135" s="10"/>
      <c r="F135" s="10"/>
      <c r="G135" s="10"/>
      <c r="H135" s="10"/>
      <c r="I135" s="10"/>
      <c r="J135" s="10"/>
      <c r="K135" s="10"/>
      <c r="L135" s="10"/>
      <c r="M135" s="10"/>
      <c r="N135" s="10"/>
    </row>
    <row r="136" spans="2:14" s="7" customFormat="1">
      <c r="B136" s="10"/>
      <c r="C136" s="10"/>
      <c r="D136" s="10"/>
      <c r="E136" s="10"/>
      <c r="F136" s="10"/>
      <c r="G136" s="10"/>
      <c r="H136" s="10"/>
      <c r="I136" s="10"/>
      <c r="J136" s="10"/>
      <c r="K136" s="10"/>
      <c r="L136" s="10"/>
      <c r="M136" s="10"/>
      <c r="N136" s="10"/>
    </row>
    <row r="137" spans="2:14" s="7" customFormat="1">
      <c r="B137" s="10"/>
      <c r="C137" s="10"/>
      <c r="D137" s="10"/>
      <c r="E137" s="10"/>
      <c r="F137" s="10"/>
      <c r="G137" s="10"/>
      <c r="H137" s="10"/>
      <c r="I137" s="10"/>
      <c r="J137" s="10"/>
      <c r="K137" s="10"/>
      <c r="L137" s="10"/>
      <c r="M137" s="10"/>
      <c r="N137" s="10"/>
    </row>
    <row r="138" spans="2:14" s="7" customFormat="1">
      <c r="B138" s="10"/>
      <c r="C138" s="10"/>
      <c r="D138" s="10"/>
      <c r="E138" s="10"/>
      <c r="F138" s="10"/>
      <c r="G138" s="10"/>
      <c r="H138" s="10"/>
      <c r="I138" s="10"/>
      <c r="J138" s="10"/>
      <c r="K138" s="10"/>
      <c r="L138" s="10"/>
      <c r="M138" s="10"/>
      <c r="N138" s="10"/>
    </row>
    <row r="139" spans="2:14" s="7" customFormat="1">
      <c r="B139" s="10"/>
      <c r="C139" s="10"/>
      <c r="D139" s="10"/>
      <c r="E139" s="10"/>
      <c r="F139" s="10"/>
      <c r="G139" s="10"/>
      <c r="H139" s="10"/>
      <c r="I139" s="10"/>
      <c r="J139" s="10"/>
      <c r="K139" s="10"/>
      <c r="L139" s="10"/>
      <c r="M139" s="10"/>
      <c r="N139" s="10"/>
    </row>
    <row r="140" spans="2:14" s="7" customFormat="1">
      <c r="B140" s="10"/>
      <c r="C140" s="10"/>
      <c r="D140" s="10"/>
      <c r="E140" s="10"/>
      <c r="F140" s="10"/>
      <c r="G140" s="10"/>
      <c r="H140" s="10"/>
      <c r="I140" s="10"/>
      <c r="J140" s="10"/>
      <c r="K140" s="10"/>
      <c r="L140" s="10"/>
      <c r="M140" s="10"/>
      <c r="N140" s="10"/>
    </row>
    <row r="141" spans="2:14" s="7" customFormat="1">
      <c r="B141" s="10"/>
      <c r="C141" s="10"/>
      <c r="D141" s="10"/>
      <c r="E141" s="10"/>
      <c r="F141" s="10"/>
      <c r="G141" s="10"/>
      <c r="H141" s="10"/>
      <c r="I141" s="10"/>
      <c r="J141" s="10"/>
      <c r="K141" s="10"/>
      <c r="L141" s="10"/>
      <c r="M141" s="10"/>
      <c r="N141" s="10"/>
    </row>
    <row r="142" spans="2:14" s="7" customFormat="1">
      <c r="B142" s="10"/>
      <c r="C142" s="10"/>
      <c r="D142" s="10"/>
      <c r="E142" s="10"/>
      <c r="F142" s="10"/>
      <c r="G142" s="10"/>
      <c r="H142" s="10"/>
      <c r="I142" s="10"/>
      <c r="J142" s="10"/>
      <c r="K142" s="10"/>
      <c r="L142" s="10"/>
      <c r="M142" s="10"/>
      <c r="N142" s="10"/>
    </row>
    <row r="143" spans="2:14" s="7" customFormat="1">
      <c r="B143" s="10"/>
      <c r="C143" s="10"/>
      <c r="D143" s="10"/>
      <c r="E143" s="10"/>
      <c r="F143" s="10"/>
      <c r="G143" s="10"/>
      <c r="H143" s="10"/>
      <c r="I143" s="10"/>
      <c r="J143" s="10"/>
      <c r="K143" s="10"/>
      <c r="L143" s="10"/>
      <c r="M143" s="10"/>
      <c r="N143" s="10"/>
    </row>
    <row r="144" spans="2:14" s="7" customFormat="1">
      <c r="B144" s="10"/>
      <c r="C144" s="10"/>
      <c r="D144" s="10"/>
      <c r="E144" s="10"/>
      <c r="F144" s="10"/>
      <c r="G144" s="10"/>
      <c r="H144" s="10"/>
      <c r="I144" s="10"/>
      <c r="J144" s="10"/>
      <c r="K144" s="10"/>
      <c r="L144" s="10"/>
      <c r="M144" s="10"/>
      <c r="N144" s="10"/>
    </row>
    <row r="145" spans="2:14" s="7" customFormat="1">
      <c r="B145" s="10"/>
      <c r="C145" s="10"/>
      <c r="D145" s="10"/>
      <c r="E145" s="10"/>
      <c r="F145" s="10"/>
      <c r="G145" s="10"/>
      <c r="H145" s="10"/>
      <c r="I145" s="10"/>
      <c r="J145" s="10"/>
      <c r="K145" s="10"/>
      <c r="L145" s="10"/>
      <c r="M145" s="10"/>
      <c r="N145" s="10"/>
    </row>
    <row r="146" spans="2:14" s="7" customFormat="1">
      <c r="B146" s="10"/>
      <c r="C146" s="10"/>
      <c r="D146" s="10"/>
      <c r="E146" s="10"/>
      <c r="F146" s="10"/>
      <c r="G146" s="10"/>
      <c r="H146" s="10"/>
      <c r="I146" s="10"/>
      <c r="J146" s="10"/>
      <c r="K146" s="10"/>
      <c r="L146" s="10"/>
      <c r="M146" s="10"/>
      <c r="N146" s="10"/>
    </row>
    <row r="147" spans="2:14" s="7" customFormat="1">
      <c r="B147" s="10"/>
      <c r="C147" s="10"/>
      <c r="D147" s="10"/>
      <c r="E147" s="10"/>
      <c r="F147" s="10"/>
      <c r="G147" s="10"/>
      <c r="H147" s="10"/>
      <c r="I147" s="10"/>
      <c r="J147" s="10"/>
      <c r="K147" s="10"/>
      <c r="L147" s="10"/>
      <c r="M147" s="10"/>
      <c r="N147" s="10"/>
    </row>
    <row r="148" spans="2:14" s="7" customFormat="1">
      <c r="B148" s="10"/>
      <c r="C148" s="10"/>
      <c r="D148" s="10"/>
      <c r="E148" s="10"/>
      <c r="F148" s="10"/>
      <c r="G148" s="10"/>
      <c r="H148" s="10"/>
      <c r="I148" s="10"/>
      <c r="J148" s="10"/>
      <c r="K148" s="10"/>
      <c r="L148" s="10"/>
      <c r="M148" s="10"/>
      <c r="N148" s="10"/>
    </row>
    <row r="149" spans="2:14" s="7" customFormat="1">
      <c r="B149" s="10"/>
      <c r="C149" s="10"/>
      <c r="D149" s="10"/>
      <c r="E149" s="10"/>
      <c r="F149" s="10"/>
      <c r="G149" s="10"/>
      <c r="H149" s="10"/>
      <c r="I149" s="10"/>
      <c r="J149" s="10"/>
      <c r="K149" s="10"/>
      <c r="L149" s="10"/>
      <c r="M149" s="10"/>
      <c r="N149" s="10"/>
    </row>
    <row r="150" spans="2:14" s="7" customFormat="1">
      <c r="B150" s="10"/>
      <c r="C150" s="10"/>
      <c r="D150" s="10"/>
      <c r="E150" s="10"/>
      <c r="F150" s="10"/>
      <c r="G150" s="10"/>
      <c r="H150" s="10"/>
      <c r="I150" s="10"/>
      <c r="J150" s="10"/>
      <c r="K150" s="10"/>
      <c r="L150" s="10"/>
      <c r="M150" s="10"/>
      <c r="N150" s="10"/>
    </row>
    <row r="151" spans="2:14" s="7" customFormat="1">
      <c r="B151" s="10"/>
      <c r="C151" s="10"/>
      <c r="D151" s="10"/>
      <c r="E151" s="10"/>
      <c r="F151" s="10"/>
      <c r="G151" s="10"/>
      <c r="H151" s="10"/>
      <c r="I151" s="10"/>
      <c r="J151" s="10"/>
      <c r="K151" s="10"/>
      <c r="L151" s="10"/>
      <c r="M151" s="10"/>
      <c r="N151" s="10"/>
    </row>
    <row r="152" spans="2:14" s="7" customFormat="1">
      <c r="B152" s="10"/>
      <c r="C152" s="10"/>
      <c r="D152" s="10"/>
      <c r="E152" s="10"/>
      <c r="F152" s="10"/>
      <c r="G152" s="10"/>
      <c r="H152" s="10"/>
      <c r="I152" s="10"/>
      <c r="J152" s="10"/>
      <c r="K152" s="10"/>
      <c r="L152" s="10"/>
      <c r="M152" s="10"/>
      <c r="N152" s="10"/>
    </row>
    <row r="153" spans="2:14" s="7" customFormat="1">
      <c r="B153" s="10"/>
      <c r="C153" s="10"/>
      <c r="D153" s="10"/>
      <c r="E153" s="10"/>
      <c r="F153" s="10"/>
      <c r="G153" s="10"/>
      <c r="H153" s="10"/>
      <c r="I153" s="10"/>
      <c r="J153" s="10"/>
      <c r="K153" s="10"/>
      <c r="L153" s="10"/>
      <c r="M153" s="10"/>
      <c r="N153" s="10"/>
    </row>
    <row r="154" spans="2:14" s="7" customFormat="1">
      <c r="B154" s="10"/>
      <c r="C154" s="10"/>
      <c r="D154" s="10"/>
      <c r="E154" s="10"/>
      <c r="F154" s="10"/>
      <c r="G154" s="10"/>
      <c r="H154" s="10"/>
      <c r="I154" s="10"/>
      <c r="J154" s="10"/>
      <c r="K154" s="10"/>
      <c r="L154" s="10"/>
      <c r="M154" s="10"/>
      <c r="N154" s="10"/>
    </row>
    <row r="155" spans="2:14" s="7" customFormat="1">
      <c r="B155" s="10"/>
      <c r="C155" s="10"/>
      <c r="D155" s="10"/>
      <c r="E155" s="10"/>
      <c r="F155" s="10"/>
      <c r="G155" s="10"/>
      <c r="H155" s="10"/>
      <c r="I155" s="10"/>
      <c r="J155" s="10"/>
      <c r="K155" s="10"/>
      <c r="L155" s="10"/>
      <c r="M155" s="10"/>
      <c r="N155" s="10"/>
    </row>
    <row r="156" spans="2:14" s="7" customFormat="1">
      <c r="B156" s="10"/>
      <c r="C156" s="10"/>
      <c r="D156" s="10"/>
      <c r="E156" s="10"/>
      <c r="F156" s="10"/>
      <c r="G156" s="10"/>
      <c r="H156" s="10"/>
      <c r="I156" s="10"/>
      <c r="J156" s="10"/>
      <c r="K156" s="10"/>
      <c r="L156" s="10"/>
      <c r="M156" s="10"/>
      <c r="N156" s="10"/>
    </row>
    <row r="157" spans="2:14" s="7" customFormat="1">
      <c r="B157" s="10"/>
      <c r="C157" s="10"/>
      <c r="D157" s="10"/>
      <c r="E157" s="10"/>
      <c r="F157" s="10"/>
      <c r="G157" s="10"/>
      <c r="H157" s="10"/>
      <c r="I157" s="10"/>
      <c r="J157" s="10"/>
      <c r="K157" s="10"/>
      <c r="L157" s="10"/>
      <c r="M157" s="10"/>
      <c r="N157" s="10"/>
    </row>
    <row r="158" spans="2:14" s="7" customFormat="1">
      <c r="B158" s="10"/>
      <c r="C158" s="10"/>
      <c r="D158" s="10"/>
      <c r="E158" s="10"/>
      <c r="F158" s="10"/>
      <c r="G158" s="10"/>
      <c r="H158" s="10"/>
      <c r="I158" s="10"/>
      <c r="J158" s="10"/>
      <c r="K158" s="10"/>
      <c r="L158" s="10"/>
      <c r="M158" s="10"/>
      <c r="N158" s="10"/>
    </row>
    <row r="159" spans="2:14" s="7" customFormat="1">
      <c r="B159" s="10"/>
      <c r="C159" s="10"/>
      <c r="D159" s="10"/>
      <c r="E159" s="10"/>
      <c r="F159" s="10"/>
      <c r="G159" s="10"/>
      <c r="H159" s="10"/>
      <c r="I159" s="10"/>
      <c r="J159" s="10"/>
      <c r="K159" s="10"/>
      <c r="L159" s="10"/>
      <c r="M159" s="10"/>
      <c r="N159" s="10"/>
    </row>
    <row r="160" spans="2:14" s="7" customFormat="1">
      <c r="B160" s="10"/>
      <c r="C160" s="10"/>
      <c r="D160" s="10"/>
      <c r="E160" s="10"/>
      <c r="F160" s="10"/>
      <c r="G160" s="10"/>
      <c r="H160" s="10"/>
      <c r="I160" s="10"/>
      <c r="J160" s="10"/>
      <c r="K160" s="10"/>
      <c r="L160" s="10"/>
      <c r="M160" s="10"/>
      <c r="N160" s="10"/>
    </row>
    <row r="161" spans="2:14" s="7" customFormat="1">
      <c r="B161" s="10"/>
      <c r="C161" s="10"/>
      <c r="D161" s="10"/>
      <c r="E161" s="10"/>
      <c r="F161" s="10"/>
      <c r="G161" s="10"/>
      <c r="H161" s="10"/>
      <c r="I161" s="10"/>
      <c r="J161" s="10"/>
      <c r="K161" s="10"/>
      <c r="L161" s="10"/>
      <c r="M161" s="10"/>
      <c r="N161" s="10"/>
    </row>
    <row r="162" spans="2:14" s="7" customFormat="1">
      <c r="B162" s="10"/>
      <c r="C162" s="10"/>
      <c r="D162" s="10"/>
      <c r="E162" s="10"/>
      <c r="F162" s="10"/>
      <c r="G162" s="10"/>
      <c r="H162" s="10"/>
      <c r="I162" s="10"/>
      <c r="J162" s="10"/>
      <c r="K162" s="10"/>
      <c r="L162" s="10"/>
      <c r="M162" s="10"/>
      <c r="N162" s="10"/>
    </row>
    <row r="163" spans="2:14" s="7" customFormat="1">
      <c r="B163" s="10"/>
      <c r="C163" s="10"/>
      <c r="D163" s="10"/>
      <c r="E163" s="10"/>
      <c r="F163" s="10"/>
      <c r="G163" s="10"/>
      <c r="H163" s="10"/>
      <c r="I163" s="10"/>
      <c r="J163" s="10"/>
      <c r="K163" s="10"/>
      <c r="L163" s="10"/>
      <c r="M163" s="10"/>
      <c r="N163" s="10"/>
    </row>
    <row r="164" spans="2:14" s="7" customFormat="1">
      <c r="B164" s="10"/>
      <c r="C164" s="10"/>
      <c r="D164" s="10"/>
      <c r="E164" s="10"/>
      <c r="F164" s="10"/>
      <c r="G164" s="10"/>
      <c r="H164" s="10"/>
      <c r="I164" s="10"/>
      <c r="J164" s="10"/>
      <c r="K164" s="10"/>
      <c r="L164" s="10"/>
      <c r="M164" s="10"/>
      <c r="N164" s="10"/>
    </row>
    <row r="165" spans="2:14" s="7" customFormat="1">
      <c r="B165" s="10"/>
      <c r="C165" s="10"/>
      <c r="D165" s="10"/>
      <c r="E165" s="10"/>
      <c r="F165" s="10"/>
      <c r="G165" s="10"/>
      <c r="H165" s="10"/>
      <c r="I165" s="10"/>
      <c r="J165" s="10"/>
      <c r="K165" s="10"/>
      <c r="L165" s="10"/>
      <c r="M165" s="10"/>
      <c r="N165" s="10"/>
    </row>
    <row r="166" spans="2:14" s="7" customFormat="1">
      <c r="B166" s="10"/>
      <c r="C166" s="10"/>
      <c r="D166" s="10"/>
      <c r="E166" s="10"/>
      <c r="F166" s="10"/>
      <c r="G166" s="10"/>
      <c r="H166" s="10"/>
      <c r="I166" s="10"/>
      <c r="J166" s="10"/>
      <c r="K166" s="10"/>
      <c r="L166" s="10"/>
      <c r="M166" s="10"/>
      <c r="N166" s="10"/>
    </row>
    <row r="167" spans="2:14" s="7" customFormat="1">
      <c r="B167" s="10"/>
      <c r="C167" s="10"/>
      <c r="D167" s="10"/>
      <c r="E167" s="10"/>
      <c r="F167" s="10"/>
      <c r="G167" s="10"/>
      <c r="H167" s="10"/>
      <c r="I167" s="10"/>
      <c r="J167" s="10"/>
      <c r="K167" s="10"/>
      <c r="L167" s="10"/>
      <c r="M167" s="10"/>
      <c r="N167" s="10"/>
    </row>
    <row r="168" spans="2:14" s="7" customFormat="1">
      <c r="B168" s="10"/>
      <c r="C168" s="10"/>
      <c r="D168" s="10"/>
      <c r="E168" s="10"/>
      <c r="F168" s="10"/>
      <c r="G168" s="10"/>
      <c r="H168" s="10"/>
      <c r="I168" s="10"/>
      <c r="J168" s="10"/>
      <c r="K168" s="10"/>
      <c r="L168" s="10"/>
      <c r="M168" s="10"/>
      <c r="N168" s="10"/>
    </row>
    <row r="169" spans="2:14" s="7" customFormat="1">
      <c r="B169" s="10"/>
      <c r="C169" s="10"/>
      <c r="D169" s="10"/>
      <c r="E169" s="10"/>
      <c r="F169" s="10"/>
      <c r="G169" s="10"/>
      <c r="H169" s="10"/>
      <c r="I169" s="10"/>
      <c r="J169" s="10"/>
      <c r="K169" s="10"/>
      <c r="L169" s="10"/>
      <c r="M169" s="10"/>
      <c r="N169" s="10"/>
    </row>
    <row r="170" spans="2:14" s="7" customFormat="1">
      <c r="B170" s="10"/>
      <c r="C170" s="10"/>
      <c r="D170" s="10"/>
      <c r="E170" s="10"/>
      <c r="F170" s="10"/>
      <c r="G170" s="10"/>
      <c r="H170" s="10"/>
      <c r="I170" s="10"/>
      <c r="J170" s="10"/>
      <c r="K170" s="10"/>
      <c r="L170" s="10"/>
      <c r="M170" s="10"/>
      <c r="N170" s="10"/>
    </row>
    <row r="171" spans="2:14" s="7" customFormat="1">
      <c r="B171" s="10"/>
      <c r="C171" s="10"/>
      <c r="D171" s="10"/>
      <c r="E171" s="10"/>
      <c r="F171" s="10"/>
      <c r="G171" s="10"/>
      <c r="H171" s="10"/>
      <c r="I171" s="10"/>
      <c r="J171" s="10"/>
      <c r="K171" s="10"/>
      <c r="L171" s="10"/>
      <c r="M171" s="10"/>
      <c r="N171" s="10"/>
    </row>
    <row r="172" spans="2:14" s="7" customFormat="1">
      <c r="B172" s="10"/>
      <c r="C172" s="10"/>
      <c r="D172" s="10"/>
      <c r="E172" s="10"/>
      <c r="F172" s="10"/>
      <c r="G172" s="10"/>
      <c r="H172" s="10"/>
      <c r="I172" s="10"/>
      <c r="J172" s="10"/>
      <c r="K172" s="10"/>
      <c r="L172" s="10"/>
      <c r="M172" s="10"/>
      <c r="N172" s="10"/>
    </row>
    <row r="173" spans="2:14" s="7" customFormat="1">
      <c r="B173" s="10"/>
      <c r="C173" s="10"/>
      <c r="D173" s="10"/>
      <c r="E173" s="10"/>
      <c r="F173" s="10"/>
      <c r="G173" s="10"/>
      <c r="H173" s="10"/>
      <c r="I173" s="10"/>
      <c r="J173" s="10"/>
      <c r="K173" s="10"/>
      <c r="L173" s="10"/>
      <c r="M173" s="10"/>
      <c r="N173" s="10"/>
    </row>
    <row r="174" spans="2:14" s="7" customFormat="1">
      <c r="B174" s="10"/>
      <c r="C174" s="10"/>
      <c r="D174" s="10"/>
      <c r="E174" s="10"/>
      <c r="F174" s="10"/>
      <c r="G174" s="10"/>
      <c r="H174" s="10"/>
      <c r="I174" s="10"/>
      <c r="J174" s="10"/>
      <c r="K174" s="10"/>
      <c r="L174" s="10"/>
      <c r="M174" s="10"/>
      <c r="N174" s="10"/>
    </row>
    <row r="175" spans="2:14" s="7" customFormat="1">
      <c r="B175" s="10"/>
      <c r="C175" s="10"/>
      <c r="D175" s="10"/>
      <c r="E175" s="10"/>
      <c r="F175" s="10"/>
      <c r="G175" s="10"/>
      <c r="H175" s="10"/>
      <c r="I175" s="10"/>
      <c r="J175" s="10"/>
      <c r="K175" s="10"/>
      <c r="L175" s="10"/>
      <c r="M175" s="10"/>
      <c r="N175" s="10"/>
    </row>
    <row r="176" spans="2:14" s="7" customFormat="1">
      <c r="B176" s="10"/>
      <c r="C176" s="10"/>
      <c r="D176" s="10"/>
      <c r="E176" s="10"/>
      <c r="F176" s="10"/>
      <c r="G176" s="10"/>
      <c r="H176" s="10"/>
      <c r="I176" s="10"/>
      <c r="J176" s="10"/>
      <c r="K176" s="10"/>
      <c r="L176" s="10"/>
      <c r="M176" s="10"/>
      <c r="N176" s="10"/>
    </row>
    <row r="177" spans="2:14" s="7" customFormat="1">
      <c r="B177" s="10"/>
      <c r="C177" s="10"/>
      <c r="D177" s="10"/>
      <c r="E177" s="10"/>
      <c r="F177" s="10"/>
      <c r="G177" s="10"/>
      <c r="H177" s="10"/>
      <c r="I177" s="10"/>
      <c r="J177" s="10"/>
      <c r="K177" s="10"/>
      <c r="L177" s="10"/>
      <c r="M177" s="10"/>
      <c r="N177" s="10"/>
    </row>
    <row r="178" spans="2:14" s="7" customFormat="1">
      <c r="B178" s="10"/>
      <c r="C178" s="10"/>
      <c r="D178" s="10"/>
      <c r="E178" s="10"/>
      <c r="F178" s="10"/>
      <c r="G178" s="10"/>
      <c r="H178" s="10"/>
      <c r="I178" s="10"/>
      <c r="J178" s="10"/>
      <c r="K178" s="10"/>
      <c r="L178" s="10"/>
      <c r="M178" s="10"/>
      <c r="N178" s="10"/>
    </row>
    <row r="179" spans="2:14" s="7" customFormat="1">
      <c r="B179" s="10"/>
      <c r="C179" s="10"/>
      <c r="D179" s="10"/>
      <c r="E179" s="10"/>
      <c r="F179" s="10"/>
      <c r="G179" s="10"/>
      <c r="H179" s="10"/>
      <c r="I179" s="10"/>
      <c r="J179" s="10"/>
      <c r="K179" s="10"/>
      <c r="L179" s="10"/>
      <c r="M179" s="10"/>
      <c r="N179" s="10"/>
    </row>
    <row r="180" spans="2:14" s="7" customFormat="1">
      <c r="B180" s="10"/>
      <c r="C180" s="10"/>
      <c r="D180" s="10"/>
      <c r="E180" s="10"/>
      <c r="F180" s="10"/>
      <c r="G180" s="10"/>
      <c r="H180" s="10"/>
      <c r="I180" s="10"/>
      <c r="J180" s="10"/>
      <c r="K180" s="10"/>
      <c r="L180" s="10"/>
      <c r="M180" s="10"/>
      <c r="N180" s="10"/>
    </row>
    <row r="181" spans="2:14" s="7" customFormat="1">
      <c r="B181" s="10"/>
      <c r="C181" s="10"/>
      <c r="D181" s="10"/>
      <c r="E181" s="10"/>
      <c r="F181" s="10"/>
      <c r="G181" s="10"/>
      <c r="H181" s="10"/>
      <c r="I181" s="10"/>
      <c r="J181" s="10"/>
      <c r="K181" s="10"/>
      <c r="L181" s="10"/>
      <c r="M181" s="10"/>
      <c r="N181" s="10"/>
    </row>
    <row r="182" spans="2:14" s="7" customFormat="1">
      <c r="B182" s="10"/>
      <c r="C182" s="10"/>
      <c r="D182" s="10"/>
      <c r="E182" s="10"/>
      <c r="F182" s="10"/>
      <c r="G182" s="10"/>
      <c r="H182" s="10"/>
      <c r="I182" s="10"/>
      <c r="J182" s="10"/>
      <c r="K182" s="10"/>
      <c r="L182" s="10"/>
      <c r="M182" s="10"/>
      <c r="N182" s="10"/>
    </row>
    <row r="183" spans="2:14" s="7" customFormat="1">
      <c r="B183" s="10"/>
      <c r="C183" s="10"/>
      <c r="D183" s="10"/>
      <c r="E183" s="10"/>
      <c r="F183" s="10"/>
      <c r="G183" s="10"/>
      <c r="H183" s="10"/>
      <c r="I183" s="10"/>
      <c r="J183" s="10"/>
      <c r="K183" s="10"/>
      <c r="L183" s="10"/>
      <c r="M183" s="10"/>
      <c r="N183" s="10"/>
    </row>
    <row r="184" spans="2:14" s="7" customFormat="1">
      <c r="B184" s="10"/>
      <c r="C184" s="10"/>
      <c r="D184" s="10"/>
      <c r="E184" s="10"/>
      <c r="F184" s="10"/>
      <c r="G184" s="10"/>
      <c r="H184" s="10"/>
      <c r="I184" s="10"/>
      <c r="J184" s="10"/>
      <c r="K184" s="10"/>
      <c r="L184" s="10"/>
      <c r="M184" s="10"/>
      <c r="N184" s="10"/>
    </row>
    <row r="185" spans="2:14" s="7" customFormat="1">
      <c r="B185" s="10"/>
      <c r="C185" s="10"/>
      <c r="D185" s="10"/>
      <c r="E185" s="10"/>
      <c r="F185" s="10"/>
      <c r="G185" s="10"/>
      <c r="H185" s="10"/>
      <c r="I185" s="10"/>
      <c r="J185" s="10"/>
      <c r="K185" s="10"/>
      <c r="L185" s="10"/>
      <c r="M185" s="10"/>
      <c r="N185" s="10"/>
    </row>
    <row r="186" spans="2:14" s="7" customFormat="1">
      <c r="B186" s="10"/>
      <c r="C186" s="10"/>
      <c r="D186" s="10"/>
      <c r="E186" s="10"/>
      <c r="F186" s="10"/>
      <c r="G186" s="10"/>
      <c r="H186" s="10"/>
      <c r="I186" s="10"/>
      <c r="J186" s="10"/>
      <c r="K186" s="10"/>
      <c r="L186" s="10"/>
      <c r="M186" s="10"/>
      <c r="N186" s="10"/>
    </row>
    <row r="187" spans="2:14" s="7" customFormat="1">
      <c r="B187" s="10"/>
      <c r="C187" s="10"/>
      <c r="D187" s="10"/>
      <c r="E187" s="10"/>
      <c r="F187" s="10"/>
      <c r="G187" s="10"/>
      <c r="H187" s="10"/>
      <c r="I187" s="10"/>
      <c r="J187" s="10"/>
      <c r="K187" s="10"/>
      <c r="L187" s="10"/>
      <c r="M187" s="10"/>
      <c r="N187" s="10"/>
    </row>
    <row r="188" spans="2:14" s="7" customFormat="1">
      <c r="B188" s="10"/>
      <c r="C188" s="10"/>
      <c r="D188" s="10"/>
      <c r="E188" s="10"/>
      <c r="F188" s="10"/>
      <c r="G188" s="10"/>
      <c r="H188" s="10"/>
      <c r="I188" s="10"/>
      <c r="J188" s="10"/>
      <c r="K188" s="10"/>
      <c r="L188" s="10"/>
      <c r="M188" s="10"/>
      <c r="N188" s="10"/>
    </row>
    <row r="189" spans="2:14" s="7" customFormat="1">
      <c r="B189" s="10"/>
      <c r="C189" s="10"/>
      <c r="D189" s="10"/>
      <c r="E189" s="10"/>
      <c r="F189" s="10"/>
      <c r="G189" s="10"/>
      <c r="H189" s="10"/>
      <c r="I189" s="10"/>
      <c r="J189" s="10"/>
      <c r="K189" s="10"/>
      <c r="L189" s="10"/>
      <c r="M189" s="10"/>
      <c r="N189" s="10"/>
    </row>
    <row r="190" spans="2:14" s="7" customFormat="1">
      <c r="B190" s="10"/>
      <c r="C190" s="10"/>
      <c r="D190" s="10"/>
      <c r="E190" s="10"/>
      <c r="F190" s="10"/>
      <c r="G190" s="10"/>
      <c r="H190" s="10"/>
      <c r="I190" s="10"/>
      <c r="J190" s="10"/>
      <c r="K190" s="10"/>
      <c r="L190" s="10"/>
      <c r="M190" s="10"/>
      <c r="N190" s="10"/>
    </row>
    <row r="191" spans="2:14" s="7" customFormat="1">
      <c r="B191" s="10"/>
      <c r="C191" s="10"/>
      <c r="D191" s="10"/>
      <c r="E191" s="10"/>
      <c r="F191" s="10"/>
      <c r="G191" s="10"/>
      <c r="H191" s="10"/>
      <c r="I191" s="10"/>
      <c r="J191" s="10"/>
      <c r="K191" s="10"/>
      <c r="L191" s="10"/>
      <c r="M191" s="10"/>
      <c r="N191" s="10"/>
    </row>
    <row r="192" spans="2:14" s="7" customFormat="1">
      <c r="B192" s="10"/>
      <c r="C192" s="10"/>
      <c r="D192" s="10"/>
      <c r="E192" s="10"/>
      <c r="F192" s="10"/>
      <c r="G192" s="10"/>
      <c r="H192" s="10"/>
      <c r="I192" s="10"/>
      <c r="J192" s="10"/>
      <c r="K192" s="10"/>
      <c r="L192" s="10"/>
      <c r="M192" s="10"/>
      <c r="N192" s="10"/>
    </row>
    <row r="193" spans="2:14" s="7" customFormat="1">
      <c r="B193" s="10"/>
      <c r="C193" s="10"/>
      <c r="D193" s="10"/>
      <c r="E193" s="10"/>
      <c r="F193" s="10"/>
      <c r="G193" s="10"/>
      <c r="H193" s="10"/>
      <c r="I193" s="10"/>
      <c r="J193" s="10"/>
      <c r="K193" s="10"/>
      <c r="L193" s="10"/>
      <c r="M193" s="10"/>
      <c r="N193" s="10"/>
    </row>
    <row r="194" spans="2:14" s="7" customFormat="1">
      <c r="B194" s="10"/>
      <c r="C194" s="10"/>
      <c r="D194" s="10"/>
      <c r="E194" s="10"/>
      <c r="F194" s="10"/>
      <c r="G194" s="10"/>
      <c r="H194" s="10"/>
      <c r="I194" s="10"/>
      <c r="J194" s="10"/>
      <c r="K194" s="10"/>
      <c r="L194" s="10"/>
      <c r="M194" s="10"/>
      <c r="N194" s="10"/>
    </row>
    <row r="195" spans="2:14" s="7" customFormat="1">
      <c r="B195" s="10"/>
      <c r="C195" s="10"/>
      <c r="D195" s="10"/>
      <c r="E195" s="10"/>
      <c r="F195" s="10"/>
      <c r="G195" s="10"/>
      <c r="H195" s="10"/>
      <c r="I195" s="10"/>
      <c r="J195" s="10"/>
      <c r="K195" s="10"/>
      <c r="L195" s="10"/>
      <c r="M195" s="10"/>
      <c r="N195" s="10"/>
    </row>
    <row r="196" spans="2:14" s="7" customFormat="1">
      <c r="B196" s="10"/>
      <c r="C196" s="10"/>
      <c r="D196" s="10"/>
      <c r="E196" s="10"/>
      <c r="F196" s="10"/>
      <c r="G196" s="10"/>
      <c r="H196" s="10"/>
      <c r="I196" s="10"/>
      <c r="J196" s="10"/>
      <c r="K196" s="10"/>
      <c r="L196" s="10"/>
      <c r="M196" s="10"/>
      <c r="N196" s="10"/>
    </row>
    <row r="197" spans="2:14" s="7" customFormat="1">
      <c r="B197" s="10"/>
      <c r="C197" s="10"/>
      <c r="D197" s="10"/>
      <c r="E197" s="10"/>
      <c r="F197" s="10"/>
      <c r="G197" s="10"/>
      <c r="H197" s="10"/>
      <c r="I197" s="10"/>
      <c r="J197" s="10"/>
      <c r="K197" s="10"/>
      <c r="L197" s="10"/>
      <c r="M197" s="10"/>
      <c r="N197" s="10"/>
    </row>
    <row r="198" spans="2:14" s="7" customFormat="1">
      <c r="B198" s="10"/>
      <c r="C198" s="10"/>
      <c r="D198" s="10"/>
      <c r="E198" s="10"/>
      <c r="F198" s="10"/>
      <c r="G198" s="10"/>
      <c r="H198" s="10"/>
      <c r="I198" s="10"/>
      <c r="J198" s="10"/>
      <c r="K198" s="10"/>
      <c r="L198" s="10"/>
      <c r="M198" s="10"/>
      <c r="N198" s="10"/>
    </row>
    <row r="199" spans="2:14" s="7" customFormat="1">
      <c r="B199" s="10"/>
      <c r="C199" s="10"/>
      <c r="D199" s="10"/>
      <c r="E199" s="10"/>
      <c r="F199" s="10"/>
      <c r="G199" s="10"/>
      <c r="H199" s="10"/>
      <c r="I199" s="10"/>
      <c r="J199" s="10"/>
      <c r="K199" s="10"/>
      <c r="L199" s="10"/>
      <c r="M199" s="10"/>
      <c r="N199" s="10"/>
    </row>
    <row r="200" spans="2:14" s="7" customFormat="1">
      <c r="B200" s="10"/>
      <c r="C200" s="10"/>
      <c r="D200" s="10"/>
      <c r="E200" s="10"/>
      <c r="F200" s="10"/>
      <c r="G200" s="10"/>
      <c r="H200" s="10"/>
      <c r="I200" s="10"/>
      <c r="J200" s="10"/>
      <c r="K200" s="10"/>
      <c r="L200" s="10"/>
      <c r="M200" s="10"/>
      <c r="N200" s="10"/>
    </row>
    <row r="201" spans="2:14" s="7" customFormat="1">
      <c r="B201" s="10"/>
      <c r="C201" s="10"/>
      <c r="D201" s="10"/>
      <c r="E201" s="10"/>
      <c r="F201" s="10"/>
      <c r="G201" s="10"/>
      <c r="H201" s="10"/>
      <c r="I201" s="10"/>
      <c r="J201" s="10"/>
      <c r="K201" s="10"/>
      <c r="L201" s="10"/>
      <c r="M201" s="10"/>
      <c r="N201" s="10"/>
    </row>
    <row r="202" spans="2:14" s="7" customFormat="1">
      <c r="B202" s="10"/>
      <c r="C202" s="10"/>
      <c r="D202" s="10"/>
      <c r="E202" s="10"/>
      <c r="F202" s="10"/>
      <c r="G202" s="10"/>
      <c r="H202" s="10"/>
      <c r="I202" s="10"/>
      <c r="J202" s="10"/>
      <c r="K202" s="10"/>
      <c r="L202" s="10"/>
      <c r="M202" s="10"/>
      <c r="N202" s="10"/>
    </row>
    <row r="203" spans="2:14" s="7" customFormat="1">
      <c r="B203" s="10"/>
      <c r="C203" s="10"/>
      <c r="D203" s="10"/>
      <c r="E203" s="10"/>
      <c r="F203" s="10"/>
      <c r="G203" s="10"/>
      <c r="H203" s="10"/>
      <c r="I203" s="10"/>
      <c r="J203" s="10"/>
      <c r="K203" s="10"/>
      <c r="L203" s="10"/>
      <c r="M203" s="10"/>
      <c r="N203" s="10"/>
    </row>
    <row r="204" spans="2:14" s="7" customFormat="1">
      <c r="B204" s="10"/>
      <c r="C204" s="10"/>
      <c r="D204" s="10"/>
      <c r="E204" s="10"/>
      <c r="F204" s="10"/>
      <c r="G204" s="10"/>
      <c r="H204" s="10"/>
      <c r="I204" s="10"/>
      <c r="J204" s="10"/>
      <c r="K204" s="10"/>
      <c r="L204" s="10"/>
      <c r="M204" s="10"/>
      <c r="N204" s="10"/>
    </row>
    <row r="205" spans="2:14" s="7" customFormat="1">
      <c r="B205" s="10"/>
      <c r="C205" s="10"/>
      <c r="D205" s="10"/>
      <c r="E205" s="10"/>
      <c r="F205" s="10"/>
      <c r="G205" s="10"/>
      <c r="H205" s="10"/>
      <c r="I205" s="10"/>
      <c r="J205" s="10"/>
      <c r="K205" s="10"/>
      <c r="L205" s="10"/>
      <c r="M205" s="10"/>
      <c r="N205" s="10"/>
    </row>
    <row r="206" spans="2:14" s="7" customFormat="1">
      <c r="B206" s="10"/>
      <c r="C206" s="10"/>
      <c r="D206" s="10"/>
      <c r="E206" s="10"/>
      <c r="F206" s="10"/>
      <c r="G206" s="10"/>
      <c r="H206" s="10"/>
      <c r="I206" s="10"/>
      <c r="J206" s="10"/>
      <c r="K206" s="10"/>
      <c r="L206" s="10"/>
      <c r="M206" s="10"/>
      <c r="N206" s="10"/>
    </row>
    <row r="207" spans="2:14" s="7" customFormat="1">
      <c r="B207" s="10"/>
      <c r="C207" s="10"/>
      <c r="D207" s="10"/>
      <c r="E207" s="10"/>
      <c r="F207" s="10"/>
      <c r="G207" s="10"/>
      <c r="H207" s="10"/>
      <c r="I207" s="10"/>
      <c r="J207" s="10"/>
      <c r="K207" s="10"/>
      <c r="L207" s="10"/>
      <c r="M207" s="10"/>
      <c r="N207" s="10"/>
    </row>
    <row r="208" spans="2:14" s="7" customFormat="1">
      <c r="B208" s="10"/>
      <c r="C208" s="10"/>
      <c r="D208" s="10"/>
      <c r="E208" s="10"/>
      <c r="F208" s="10"/>
      <c r="G208" s="10"/>
      <c r="H208" s="10"/>
      <c r="I208" s="10"/>
      <c r="J208" s="10"/>
      <c r="K208" s="10"/>
      <c r="L208" s="10"/>
      <c r="M208" s="10"/>
      <c r="N208" s="10"/>
    </row>
    <row r="209" spans="2:14" s="7" customFormat="1">
      <c r="B209" s="10"/>
      <c r="C209" s="10"/>
      <c r="D209" s="10"/>
      <c r="E209" s="10"/>
      <c r="F209" s="10"/>
      <c r="G209" s="10"/>
      <c r="H209" s="10"/>
      <c r="I209" s="10"/>
      <c r="J209" s="10"/>
      <c r="K209" s="10"/>
      <c r="L209" s="10"/>
      <c r="M209" s="10"/>
      <c r="N209" s="10"/>
    </row>
    <row r="210" spans="2:14" s="7" customFormat="1">
      <c r="B210" s="10"/>
      <c r="C210" s="10"/>
      <c r="D210" s="10"/>
      <c r="E210" s="10"/>
      <c r="F210" s="10"/>
      <c r="G210" s="10"/>
      <c r="H210" s="10"/>
      <c r="I210" s="10"/>
      <c r="J210" s="10"/>
      <c r="K210" s="10"/>
      <c r="L210" s="10"/>
      <c r="M210" s="10"/>
      <c r="N210" s="10"/>
    </row>
    <row r="211" spans="2:14" s="7" customFormat="1">
      <c r="B211" s="10"/>
      <c r="C211" s="10"/>
      <c r="D211" s="10"/>
      <c r="E211" s="10"/>
      <c r="F211" s="10"/>
      <c r="G211" s="10"/>
      <c r="H211" s="10"/>
      <c r="I211" s="10"/>
      <c r="J211" s="10"/>
      <c r="K211" s="10"/>
      <c r="L211" s="10"/>
      <c r="M211" s="10"/>
      <c r="N211" s="10"/>
    </row>
    <row r="212" spans="2:14" s="7" customFormat="1">
      <c r="B212" s="10"/>
      <c r="C212" s="10"/>
      <c r="D212" s="10"/>
      <c r="E212" s="10"/>
      <c r="F212" s="10"/>
      <c r="G212" s="10"/>
      <c r="H212" s="10"/>
      <c r="I212" s="10"/>
      <c r="J212" s="10"/>
      <c r="K212" s="10"/>
      <c r="L212" s="10"/>
      <c r="M212" s="10"/>
      <c r="N212" s="10"/>
    </row>
    <row r="213" spans="2:14" s="7" customFormat="1">
      <c r="B213" s="10"/>
      <c r="C213" s="10"/>
      <c r="D213" s="10"/>
      <c r="E213" s="10"/>
      <c r="F213" s="10"/>
      <c r="G213" s="10"/>
      <c r="H213" s="10"/>
      <c r="I213" s="10"/>
      <c r="J213" s="10"/>
      <c r="K213" s="10"/>
      <c r="L213" s="10"/>
      <c r="M213" s="10"/>
      <c r="N213" s="10"/>
    </row>
    <row r="214" spans="2:14" s="7" customFormat="1">
      <c r="B214" s="10"/>
      <c r="C214" s="10"/>
      <c r="D214" s="10"/>
      <c r="E214" s="10"/>
      <c r="F214" s="10"/>
      <c r="G214" s="10"/>
      <c r="H214" s="10"/>
      <c r="I214" s="10"/>
      <c r="J214" s="10"/>
      <c r="K214" s="10"/>
      <c r="L214" s="10"/>
      <c r="M214" s="10"/>
      <c r="N214" s="10"/>
    </row>
    <row r="215" spans="2:14" s="7" customFormat="1">
      <c r="B215" s="10"/>
      <c r="C215" s="10"/>
      <c r="D215" s="10"/>
      <c r="E215" s="10"/>
      <c r="F215" s="10"/>
      <c r="G215" s="10"/>
      <c r="H215" s="10"/>
      <c r="I215" s="10"/>
      <c r="J215" s="10"/>
      <c r="K215" s="10"/>
      <c r="L215" s="10"/>
      <c r="M215" s="10"/>
      <c r="N215" s="10"/>
    </row>
    <row r="216" spans="2:14" s="7" customFormat="1">
      <c r="B216" s="10"/>
      <c r="C216" s="10"/>
      <c r="D216" s="10"/>
      <c r="E216" s="10"/>
      <c r="F216" s="10"/>
      <c r="G216" s="10"/>
      <c r="H216" s="10"/>
      <c r="I216" s="10"/>
      <c r="J216" s="10"/>
      <c r="K216" s="10"/>
      <c r="L216" s="10"/>
      <c r="M216" s="10"/>
      <c r="N216" s="10"/>
    </row>
    <row r="217" spans="2:14" s="7" customFormat="1">
      <c r="B217" s="10"/>
      <c r="C217" s="10"/>
      <c r="D217" s="10"/>
      <c r="E217" s="10"/>
      <c r="F217" s="10"/>
      <c r="G217" s="10"/>
      <c r="H217" s="10"/>
      <c r="I217" s="10"/>
      <c r="J217" s="10"/>
      <c r="K217" s="10"/>
      <c r="L217" s="10"/>
      <c r="M217" s="10"/>
      <c r="N217" s="10"/>
    </row>
    <row r="218" spans="2:14" s="7" customFormat="1">
      <c r="B218" s="10"/>
      <c r="C218" s="10"/>
      <c r="D218" s="10"/>
      <c r="E218" s="10"/>
      <c r="F218" s="10"/>
      <c r="G218" s="10"/>
      <c r="H218" s="10"/>
      <c r="I218" s="10"/>
      <c r="J218" s="10"/>
      <c r="K218" s="10"/>
      <c r="L218" s="10"/>
      <c r="M218" s="10"/>
      <c r="N218" s="10"/>
    </row>
    <row r="219" spans="2:14" s="7" customFormat="1">
      <c r="B219" s="10"/>
      <c r="C219" s="10"/>
      <c r="D219" s="10"/>
      <c r="E219" s="10"/>
      <c r="F219" s="10"/>
      <c r="G219" s="10"/>
      <c r="H219" s="10"/>
      <c r="I219" s="10"/>
      <c r="J219" s="10"/>
      <c r="K219" s="10"/>
      <c r="L219" s="10"/>
      <c r="M219" s="10"/>
      <c r="N219" s="10"/>
    </row>
    <row r="220" spans="2:14" s="7" customFormat="1">
      <c r="B220" s="10"/>
      <c r="C220" s="10"/>
      <c r="D220" s="10"/>
      <c r="E220" s="10"/>
      <c r="F220" s="10"/>
      <c r="G220" s="10"/>
      <c r="H220" s="10"/>
      <c r="I220" s="10"/>
      <c r="J220" s="10"/>
      <c r="K220" s="10"/>
      <c r="L220" s="10"/>
      <c r="M220" s="10"/>
      <c r="N220" s="10"/>
    </row>
    <row r="221" spans="2:14" s="7" customFormat="1">
      <c r="B221" s="10"/>
      <c r="C221" s="10"/>
      <c r="D221" s="10"/>
      <c r="E221" s="10"/>
      <c r="F221" s="10"/>
      <c r="G221" s="10"/>
      <c r="H221" s="10"/>
      <c r="I221" s="10"/>
      <c r="J221" s="10"/>
      <c r="K221" s="10"/>
      <c r="L221" s="10"/>
      <c r="M221" s="10"/>
      <c r="N221" s="10"/>
    </row>
    <row r="222" spans="2:14" s="7" customFormat="1">
      <c r="B222" s="10"/>
      <c r="C222" s="10"/>
      <c r="D222" s="10"/>
      <c r="E222" s="10"/>
      <c r="F222" s="10"/>
      <c r="G222" s="10"/>
      <c r="H222" s="10"/>
      <c r="I222" s="10"/>
      <c r="J222" s="10"/>
      <c r="K222" s="10"/>
      <c r="L222" s="10"/>
      <c r="M222" s="10"/>
      <c r="N222" s="10"/>
    </row>
    <row r="223" spans="2:14" s="7" customFormat="1">
      <c r="B223" s="10"/>
      <c r="C223" s="10"/>
      <c r="D223" s="10"/>
      <c r="E223" s="10"/>
      <c r="F223" s="10"/>
      <c r="G223" s="10"/>
      <c r="H223" s="10"/>
      <c r="I223" s="10"/>
      <c r="J223" s="10"/>
      <c r="K223" s="10"/>
      <c r="L223" s="10"/>
      <c r="M223" s="10"/>
      <c r="N223" s="10"/>
    </row>
    <row r="224" spans="2:14" s="7" customFormat="1">
      <c r="B224" s="10"/>
      <c r="C224" s="10"/>
      <c r="D224" s="10"/>
      <c r="E224" s="10"/>
      <c r="F224" s="10"/>
      <c r="G224" s="10"/>
      <c r="H224" s="10"/>
      <c r="I224" s="10"/>
      <c r="J224" s="10"/>
      <c r="K224" s="10"/>
      <c r="L224" s="10"/>
      <c r="M224" s="10"/>
      <c r="N224" s="10"/>
    </row>
    <row r="225" spans="2:14" s="7" customFormat="1">
      <c r="B225" s="10"/>
      <c r="C225" s="10"/>
      <c r="D225" s="10"/>
      <c r="E225" s="10"/>
      <c r="F225" s="10"/>
      <c r="G225" s="10"/>
      <c r="H225" s="10"/>
      <c r="I225" s="10"/>
      <c r="J225" s="10"/>
      <c r="K225" s="10"/>
      <c r="L225" s="10"/>
      <c r="M225" s="10"/>
      <c r="N225" s="10"/>
    </row>
    <row r="226" spans="2:14" s="7" customFormat="1">
      <c r="B226" s="10"/>
      <c r="C226" s="10"/>
      <c r="D226" s="10"/>
      <c r="E226" s="10"/>
      <c r="F226" s="10"/>
      <c r="G226" s="10"/>
      <c r="H226" s="10"/>
      <c r="I226" s="10"/>
      <c r="J226" s="10"/>
      <c r="K226" s="10"/>
      <c r="L226" s="10"/>
      <c r="M226" s="10"/>
      <c r="N226" s="10"/>
    </row>
    <row r="227" spans="2:14" s="7" customFormat="1">
      <c r="B227" s="10"/>
      <c r="C227" s="10"/>
      <c r="D227" s="10"/>
      <c r="E227" s="10"/>
      <c r="F227" s="10"/>
      <c r="G227" s="10"/>
      <c r="H227" s="10"/>
      <c r="I227" s="10"/>
      <c r="J227" s="10"/>
      <c r="K227" s="10"/>
      <c r="L227" s="10"/>
      <c r="M227" s="10"/>
      <c r="N227" s="10"/>
    </row>
    <row r="228" spans="2:14" s="7" customFormat="1">
      <c r="B228" s="10"/>
      <c r="C228" s="10"/>
      <c r="D228" s="10"/>
      <c r="E228" s="10"/>
      <c r="F228" s="10"/>
      <c r="G228" s="10"/>
      <c r="H228" s="10"/>
      <c r="I228" s="10"/>
      <c r="J228" s="10"/>
      <c r="K228" s="10"/>
      <c r="L228" s="10"/>
      <c r="M228" s="10"/>
      <c r="N228" s="10"/>
    </row>
    <row r="229" spans="2:14" s="7" customFormat="1">
      <c r="B229" s="10"/>
      <c r="C229" s="10"/>
      <c r="D229" s="10"/>
      <c r="E229" s="10"/>
      <c r="F229" s="10"/>
      <c r="G229" s="10"/>
      <c r="H229" s="10"/>
      <c r="I229" s="10"/>
      <c r="J229" s="10"/>
      <c r="K229" s="10"/>
      <c r="L229" s="10"/>
      <c r="M229" s="10"/>
      <c r="N229" s="10"/>
    </row>
    <row r="230" spans="2:14" s="7" customFormat="1">
      <c r="B230" s="10"/>
      <c r="C230" s="10"/>
      <c r="D230" s="10"/>
      <c r="E230" s="10"/>
      <c r="F230" s="10"/>
      <c r="G230" s="10"/>
      <c r="H230" s="10"/>
      <c r="I230" s="10"/>
      <c r="J230" s="10"/>
      <c r="K230" s="10"/>
      <c r="L230" s="10"/>
      <c r="M230" s="10"/>
      <c r="N230" s="10"/>
    </row>
    <row r="231" spans="2:14" s="7" customFormat="1">
      <c r="B231" s="10"/>
      <c r="C231" s="10"/>
      <c r="D231" s="10"/>
      <c r="E231" s="10"/>
      <c r="F231" s="10"/>
      <c r="G231" s="10"/>
      <c r="H231" s="10"/>
      <c r="I231" s="10"/>
      <c r="J231" s="10"/>
      <c r="K231" s="10"/>
      <c r="L231" s="10"/>
      <c r="M231" s="10"/>
      <c r="N231" s="10"/>
    </row>
    <row r="232" spans="2:14" s="7" customFormat="1">
      <c r="B232" s="10"/>
      <c r="C232" s="10"/>
      <c r="D232" s="10"/>
      <c r="E232" s="10"/>
      <c r="F232" s="10"/>
      <c r="G232" s="10"/>
      <c r="H232" s="10"/>
      <c r="I232" s="10"/>
      <c r="J232" s="10"/>
      <c r="K232" s="10"/>
      <c r="L232" s="10"/>
      <c r="M232" s="10"/>
      <c r="N232" s="10"/>
    </row>
    <row r="233" spans="2:14" s="7" customFormat="1">
      <c r="B233" s="10"/>
      <c r="C233" s="10"/>
      <c r="D233" s="10"/>
      <c r="E233" s="10"/>
      <c r="F233" s="10"/>
      <c r="G233" s="10"/>
      <c r="H233" s="10"/>
      <c r="I233" s="10"/>
      <c r="J233" s="10"/>
      <c r="K233" s="10"/>
      <c r="L233" s="10"/>
      <c r="M233" s="10"/>
      <c r="N233" s="10"/>
    </row>
    <row r="234" spans="2:14" s="7" customFormat="1">
      <c r="B234" s="10"/>
      <c r="C234" s="10"/>
      <c r="D234" s="10"/>
      <c r="E234" s="10"/>
      <c r="F234" s="10"/>
      <c r="G234" s="10"/>
      <c r="H234" s="10"/>
      <c r="I234" s="10"/>
      <c r="J234" s="10"/>
      <c r="K234" s="10"/>
      <c r="L234" s="10"/>
      <c r="M234" s="10"/>
      <c r="N234" s="10"/>
    </row>
    <row r="235" spans="2:14" s="7" customFormat="1">
      <c r="B235" s="10"/>
      <c r="C235" s="10"/>
      <c r="D235" s="10"/>
      <c r="E235" s="10"/>
      <c r="F235" s="10"/>
      <c r="G235" s="10"/>
      <c r="H235" s="10"/>
      <c r="I235" s="10"/>
      <c r="J235" s="10"/>
      <c r="K235" s="10"/>
      <c r="L235" s="10"/>
      <c r="M235" s="10"/>
      <c r="N235" s="10"/>
    </row>
    <row r="236" spans="2:14" s="7" customFormat="1">
      <c r="B236" s="10"/>
      <c r="C236" s="10"/>
      <c r="D236" s="10"/>
      <c r="E236" s="10"/>
      <c r="F236" s="10"/>
      <c r="G236" s="10"/>
      <c r="H236" s="10"/>
      <c r="I236" s="10"/>
      <c r="J236" s="10"/>
      <c r="K236" s="10"/>
      <c r="L236" s="10"/>
      <c r="M236" s="10"/>
      <c r="N236" s="10"/>
    </row>
    <row r="237" spans="2:14" s="7" customFormat="1">
      <c r="B237" s="10"/>
      <c r="C237" s="10"/>
      <c r="D237" s="10"/>
      <c r="E237" s="10"/>
      <c r="F237" s="10"/>
      <c r="G237" s="10"/>
      <c r="H237" s="10"/>
      <c r="I237" s="10"/>
      <c r="J237" s="10"/>
      <c r="K237" s="10"/>
      <c r="L237" s="10"/>
      <c r="M237" s="10"/>
      <c r="N237" s="10"/>
    </row>
    <row r="238" spans="2:14" s="7" customFormat="1">
      <c r="B238" s="10"/>
      <c r="C238" s="10"/>
      <c r="D238" s="10"/>
      <c r="E238" s="10"/>
      <c r="F238" s="10"/>
      <c r="G238" s="10"/>
      <c r="H238" s="10"/>
      <c r="I238" s="10"/>
      <c r="J238" s="10"/>
      <c r="K238" s="10"/>
      <c r="L238" s="10"/>
      <c r="M238" s="10"/>
      <c r="N238" s="10"/>
    </row>
    <row r="239" spans="2:14" s="7" customFormat="1">
      <c r="B239" s="10"/>
      <c r="C239" s="10"/>
      <c r="D239" s="10"/>
      <c r="E239" s="10"/>
      <c r="F239" s="10"/>
      <c r="G239" s="10"/>
      <c r="H239" s="10"/>
      <c r="I239" s="10"/>
      <c r="J239" s="10"/>
      <c r="K239" s="10"/>
      <c r="L239" s="10"/>
      <c r="M239" s="10"/>
      <c r="N239" s="10"/>
    </row>
    <row r="240" spans="2:14" s="7" customFormat="1">
      <c r="B240" s="10"/>
      <c r="C240" s="10"/>
      <c r="D240" s="10"/>
      <c r="E240" s="10"/>
      <c r="F240" s="10"/>
      <c r="G240" s="10"/>
      <c r="H240" s="10"/>
      <c r="I240" s="10"/>
      <c r="J240" s="10"/>
      <c r="K240" s="10"/>
      <c r="L240" s="10"/>
      <c r="M240" s="10"/>
      <c r="N240" s="10"/>
    </row>
    <row r="241" spans="2:14" s="7" customFormat="1">
      <c r="B241" s="10"/>
      <c r="C241" s="10"/>
      <c r="D241" s="10"/>
      <c r="E241" s="10"/>
      <c r="F241" s="10"/>
      <c r="G241" s="10"/>
      <c r="H241" s="10"/>
      <c r="I241" s="10"/>
      <c r="J241" s="10"/>
      <c r="K241" s="10"/>
      <c r="L241" s="10"/>
      <c r="M241" s="10"/>
      <c r="N241" s="10"/>
    </row>
    <row r="242" spans="2:14" s="7" customFormat="1">
      <c r="B242" s="10"/>
      <c r="C242" s="10"/>
      <c r="D242" s="10"/>
      <c r="E242" s="10"/>
      <c r="F242" s="10"/>
      <c r="G242" s="10"/>
      <c r="H242" s="10"/>
      <c r="I242" s="10"/>
      <c r="J242" s="10"/>
      <c r="K242" s="10"/>
      <c r="L242" s="10"/>
      <c r="M242" s="10"/>
      <c r="N242" s="10"/>
    </row>
    <row r="243" spans="2:14" s="7" customFormat="1">
      <c r="B243" s="10"/>
      <c r="C243" s="10"/>
      <c r="D243" s="10"/>
      <c r="E243" s="10"/>
      <c r="F243" s="10"/>
      <c r="G243" s="10"/>
      <c r="H243" s="10"/>
      <c r="I243" s="10"/>
      <c r="J243" s="10"/>
      <c r="K243" s="10"/>
      <c r="L243" s="10"/>
      <c r="M243" s="10"/>
      <c r="N243" s="10"/>
    </row>
    <row r="244" spans="2:14" s="7" customFormat="1">
      <c r="B244" s="10"/>
      <c r="C244" s="10"/>
      <c r="D244" s="10"/>
      <c r="E244" s="10"/>
      <c r="F244" s="10"/>
      <c r="G244" s="10"/>
      <c r="H244" s="10"/>
      <c r="I244" s="10"/>
      <c r="J244" s="10"/>
      <c r="K244" s="10"/>
      <c r="L244" s="10"/>
      <c r="M244" s="10"/>
      <c r="N244" s="10"/>
    </row>
    <row r="245" spans="2:14" s="7" customFormat="1">
      <c r="B245" s="10"/>
      <c r="C245" s="10"/>
      <c r="D245" s="10"/>
      <c r="E245" s="10"/>
      <c r="F245" s="10"/>
      <c r="G245" s="10"/>
      <c r="H245" s="10"/>
      <c r="I245" s="10"/>
      <c r="J245" s="10"/>
      <c r="K245" s="10"/>
      <c r="L245" s="10"/>
      <c r="M245" s="10"/>
      <c r="N245" s="10"/>
    </row>
  </sheetData>
  <sheetProtection selectLockedCells="1"/>
  <mergeCells count="72">
    <mergeCell ref="B96:B98"/>
    <mergeCell ref="B99:B101"/>
    <mergeCell ref="C58:N58"/>
    <mergeCell ref="C59:N59"/>
    <mergeCell ref="B88:B89"/>
    <mergeCell ref="B94:B95"/>
    <mergeCell ref="B86:B87"/>
    <mergeCell ref="C86:C87"/>
    <mergeCell ref="D86:D89"/>
    <mergeCell ref="B78:B79"/>
    <mergeCell ref="B65:B66"/>
    <mergeCell ref="C70:C71"/>
    <mergeCell ref="D70:D71"/>
    <mergeCell ref="B72:B73"/>
    <mergeCell ref="B75:B76"/>
    <mergeCell ref="E86:F88"/>
    <mergeCell ref="C54:N54"/>
    <mergeCell ref="C55:N55"/>
    <mergeCell ref="C56:N56"/>
    <mergeCell ref="C60:N60"/>
    <mergeCell ref="C63:C64"/>
    <mergeCell ref="D63:D64"/>
    <mergeCell ref="E63:F63"/>
    <mergeCell ref="G63:H63"/>
    <mergeCell ref="B1:N1"/>
    <mergeCell ref="B4:N4"/>
    <mergeCell ref="B6:N6"/>
    <mergeCell ref="B7:N7"/>
    <mergeCell ref="B8:N8"/>
    <mergeCell ref="B9:N9"/>
    <mergeCell ref="C28:N28"/>
    <mergeCell ref="B10:N10"/>
    <mergeCell ref="B11:N11"/>
    <mergeCell ref="C23:N23"/>
    <mergeCell ref="C24:N24"/>
    <mergeCell ref="C25:N25"/>
    <mergeCell ref="C26:N26"/>
    <mergeCell ref="C27:N27"/>
    <mergeCell ref="C16:N16"/>
    <mergeCell ref="C17:N17"/>
    <mergeCell ref="C18:N18"/>
    <mergeCell ref="C19:N19"/>
    <mergeCell ref="C15:N15"/>
    <mergeCell ref="E91:F91"/>
    <mergeCell ref="G91:H91"/>
    <mergeCell ref="I91:J91"/>
    <mergeCell ref="K91:L91"/>
    <mergeCell ref="G86:H88"/>
    <mergeCell ref="I86:J88"/>
    <mergeCell ref="K86:L88"/>
    <mergeCell ref="E89:F89"/>
    <mergeCell ref="G89:H89"/>
    <mergeCell ref="I89:J89"/>
    <mergeCell ref="K89:L89"/>
    <mergeCell ref="E90:F90"/>
    <mergeCell ref="G90:H90"/>
    <mergeCell ref="I90:J90"/>
    <mergeCell ref="K90:L90"/>
    <mergeCell ref="C53:N53"/>
    <mergeCell ref="C29:N29"/>
    <mergeCell ref="C30:N30"/>
    <mergeCell ref="C31:N31"/>
    <mergeCell ref="C32:N32"/>
    <mergeCell ref="C45:N45"/>
    <mergeCell ref="C46:N46"/>
    <mergeCell ref="C47:N47"/>
    <mergeCell ref="C48:N48"/>
    <mergeCell ref="C35:N35"/>
    <mergeCell ref="C36:N36"/>
    <mergeCell ref="C37:N37"/>
    <mergeCell ref="C38:N38"/>
    <mergeCell ref="C39:N39"/>
  </mergeCells>
  <phoneticPr fontId="1"/>
  <dataValidations count="1">
    <dataValidation imeMode="off" allowBlank="1" showInputMessage="1" showErrorMessage="1" sqref="D96:M101 D72:N80 K90:K91 D90:E91 I90:I91 G90:G91 D65:H65" xr:uid="{00000000-0002-0000-0900-000000000000}"/>
  </dataValidations>
  <pageMargins left="0.39370078740157483" right="0.39370078740157483" top="0.78740157480314965" bottom="0.78740157480314965" header="0.31496062992125984" footer="0.31496062992125984"/>
  <pageSetup paperSize="9" fitToHeight="0" orientation="portrait" r:id="rId1"/>
  <rowBreaks count="1" manualBreakCount="1">
    <brk id="60" min="1" max="1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theme="9" tint="-0.499984740745262"/>
    <pageSetUpPr fitToPage="1"/>
  </sheetPr>
  <dimension ref="A1:AK176"/>
  <sheetViews>
    <sheetView tabSelected="1" view="pageBreakPreview" zoomScale="75" zoomScaleNormal="75" zoomScaleSheetLayoutView="75" workbookViewId="0">
      <selection activeCell="B8" sqref="B8:N31"/>
    </sheetView>
  </sheetViews>
  <sheetFormatPr defaultRowHeight="13"/>
  <cols>
    <col min="1" max="1" width="2.6328125" customWidth="1"/>
    <col min="2" max="14" width="11.08984375" style="1" customWidth="1"/>
    <col min="15" max="15" width="2.6328125" customWidth="1"/>
    <col min="16" max="16" width="9" style="7"/>
    <col min="17" max="17" width="1.6328125" customWidth="1"/>
    <col min="18" max="27" width="6.6328125" style="7" customWidth="1"/>
    <col min="28" max="30" width="9" style="7"/>
    <col min="31" max="31" width="1.6328125" customWidth="1"/>
    <col min="32" max="37" width="9" style="7"/>
  </cols>
  <sheetData>
    <row r="1" spans="1:31" ht="5.15" customHeight="1">
      <c r="A1" s="3"/>
      <c r="B1" s="972"/>
      <c r="C1" s="972"/>
      <c r="D1" s="972"/>
      <c r="E1" s="972"/>
      <c r="F1" s="972"/>
      <c r="G1" s="972"/>
      <c r="H1" s="972"/>
      <c r="I1" s="972"/>
      <c r="J1" s="972"/>
      <c r="K1" s="972"/>
      <c r="L1" s="972"/>
      <c r="M1" s="972"/>
      <c r="N1" s="972"/>
      <c r="O1" s="3"/>
      <c r="Q1" s="7"/>
      <c r="AE1" s="7"/>
    </row>
    <row r="2" spans="1:31" ht="16.5">
      <c r="A2" s="3"/>
      <c r="B2" s="24" t="str">
        <f>"令和６年度　"&amp;'2_入力シート(1)'!E2&amp;"中学校のあゆみ"</f>
        <v>令和６年度　長吉六反中学校のあゆみ</v>
      </c>
      <c r="C2" s="24"/>
      <c r="D2" s="24"/>
      <c r="E2" s="24"/>
      <c r="F2" s="24"/>
      <c r="G2" s="24"/>
      <c r="H2" s="24"/>
      <c r="I2" s="24"/>
      <c r="J2" s="24"/>
      <c r="K2" s="24"/>
      <c r="L2" s="24"/>
      <c r="M2" s="24"/>
      <c r="N2" s="24"/>
      <c r="O2" s="3"/>
      <c r="Q2" s="7"/>
      <c r="R2" s="7">
        <f>FIND("　",B2)</f>
        <v>6</v>
      </c>
      <c r="S2" s="7" t="str">
        <f>LEFT(B2,2)</f>
        <v>令和</v>
      </c>
      <c r="T2" s="7" t="str">
        <f>IF(RIGHT(LEFT(LEFT(B2,R2-1),R2-1-2),R2-1-2-LEN(S2))="元",1,RIGHT(LEFT(LEFT(B2,R2-1),R2-1-2),R2-1-2-LEN(S2)))</f>
        <v>６</v>
      </c>
      <c r="U2" s="7" t="str">
        <f>RIGHT(LEFT(B2,R2-1),2)</f>
        <v>年度</v>
      </c>
      <c r="AE2" s="7"/>
    </row>
    <row r="3" spans="1:31" ht="16.5">
      <c r="A3" s="3"/>
      <c r="B3" s="24" t="s">
        <v>14</v>
      </c>
      <c r="C3" s="24"/>
      <c r="D3" s="24"/>
      <c r="E3" s="24"/>
      <c r="F3" s="24"/>
      <c r="G3" s="24"/>
      <c r="H3" s="24"/>
      <c r="I3" s="24"/>
      <c r="J3" s="24"/>
      <c r="K3" s="24"/>
      <c r="L3" s="24"/>
      <c r="M3" s="24"/>
      <c r="N3" s="24"/>
      <c r="O3" s="3"/>
      <c r="Q3" s="7"/>
      <c r="AE3" s="7"/>
    </row>
    <row r="4" spans="1:31" ht="5.15" customHeight="1">
      <c r="A4" s="3"/>
      <c r="B4" s="972"/>
      <c r="C4" s="972"/>
      <c r="D4" s="972"/>
      <c r="E4" s="972"/>
      <c r="F4" s="972"/>
      <c r="G4" s="972"/>
      <c r="H4" s="972"/>
      <c r="I4" s="972"/>
      <c r="J4" s="972"/>
      <c r="K4" s="972"/>
      <c r="L4" s="972"/>
      <c r="M4" s="972"/>
      <c r="N4" s="972"/>
      <c r="O4" s="3"/>
      <c r="Q4" s="7"/>
      <c r="AE4" s="7"/>
    </row>
    <row r="5" spans="1:31" ht="20.149999999999999" customHeight="1">
      <c r="A5" s="3"/>
      <c r="B5" s="12"/>
      <c r="C5" s="12"/>
      <c r="D5" s="12"/>
      <c r="E5" s="12"/>
      <c r="F5" s="12"/>
      <c r="G5" s="12"/>
      <c r="H5" s="12"/>
      <c r="I5" s="12"/>
      <c r="J5" s="12"/>
      <c r="K5" s="12"/>
      <c r="L5" s="12"/>
      <c r="M5" s="12"/>
      <c r="N5" s="12"/>
      <c r="O5" s="3"/>
      <c r="Q5" s="7"/>
      <c r="AE5" s="7"/>
    </row>
    <row r="6" spans="1:31" ht="15" customHeight="1">
      <c r="A6" s="3"/>
      <c r="B6" s="14"/>
      <c r="C6" s="15"/>
      <c r="D6" s="16"/>
      <c r="E6" s="17"/>
      <c r="F6" s="18"/>
      <c r="G6" s="19"/>
      <c r="H6" s="14"/>
      <c r="I6" s="20"/>
      <c r="J6" s="21"/>
      <c r="K6" s="21"/>
      <c r="L6" s="21"/>
      <c r="M6" s="21"/>
      <c r="N6" s="22"/>
      <c r="O6" s="3"/>
      <c r="Q6" s="3"/>
      <c r="R6" s="1032"/>
      <c r="S6" s="1033"/>
      <c r="T6" s="1033"/>
      <c r="U6" s="1033"/>
      <c r="V6" s="1033"/>
      <c r="W6" s="1033"/>
      <c r="X6" s="1033"/>
      <c r="Y6" s="1033"/>
      <c r="Z6" s="1033"/>
      <c r="AA6" s="1033"/>
      <c r="AB6" s="1033"/>
      <c r="AC6" s="1033"/>
      <c r="AD6" s="1033"/>
      <c r="AE6" s="3"/>
    </row>
    <row r="7" spans="1:31" ht="15" customHeight="1">
      <c r="A7" s="3"/>
      <c r="B7" s="29"/>
      <c r="C7" s="23"/>
      <c r="D7" s="16"/>
      <c r="E7" s="17"/>
      <c r="F7" s="18"/>
      <c r="G7" s="19"/>
      <c r="H7" s="14"/>
      <c r="I7" s="20"/>
      <c r="J7" s="21"/>
      <c r="K7" s="21"/>
      <c r="L7" s="21"/>
      <c r="M7" s="21"/>
      <c r="N7" s="22"/>
      <c r="O7" s="3"/>
      <c r="Q7" s="3"/>
      <c r="R7" s="1032"/>
      <c r="S7" s="1033"/>
      <c r="T7" s="1033"/>
      <c r="U7" s="1033"/>
      <c r="V7" s="1033"/>
      <c r="W7" s="1033"/>
      <c r="X7" s="1033"/>
      <c r="Y7" s="1033"/>
      <c r="Z7" s="1033"/>
      <c r="AA7" s="1033"/>
      <c r="AB7" s="1033"/>
      <c r="AC7" s="1033"/>
      <c r="AD7" s="1033"/>
      <c r="AE7" s="3"/>
    </row>
    <row r="8" spans="1:31" ht="30" customHeight="1">
      <c r="A8" s="3"/>
      <c r="B8" s="1035" t="s">
        <v>763</v>
      </c>
      <c r="C8" s="1036"/>
      <c r="D8" s="1036"/>
      <c r="E8" s="1036"/>
      <c r="F8" s="1036"/>
      <c r="G8" s="1036"/>
      <c r="H8" s="1036"/>
      <c r="I8" s="1036"/>
      <c r="J8" s="1036"/>
      <c r="K8" s="1036"/>
      <c r="L8" s="1036"/>
      <c r="M8" s="1036"/>
      <c r="N8" s="1037"/>
      <c r="O8" s="3"/>
      <c r="Q8" s="3"/>
      <c r="R8" s="1034" t="s">
        <v>473</v>
      </c>
      <c r="S8" s="1034"/>
      <c r="T8" s="1034"/>
      <c r="U8" s="1034"/>
      <c r="V8" s="1034"/>
      <c r="W8" s="1034"/>
      <c r="X8" s="1034"/>
      <c r="Y8" s="1034"/>
      <c r="Z8" s="1034"/>
      <c r="AA8" s="1034"/>
      <c r="AB8" s="1034"/>
      <c r="AC8" s="1034"/>
      <c r="AD8" s="1034"/>
      <c r="AE8" s="3"/>
    </row>
    <row r="9" spans="1:31" ht="30" customHeight="1">
      <c r="A9" s="3"/>
      <c r="B9" s="1038"/>
      <c r="C9" s="1039"/>
      <c r="D9" s="1039"/>
      <c r="E9" s="1039"/>
      <c r="F9" s="1039"/>
      <c r="G9" s="1039"/>
      <c r="H9" s="1039"/>
      <c r="I9" s="1039"/>
      <c r="J9" s="1039"/>
      <c r="K9" s="1039"/>
      <c r="L9" s="1039"/>
      <c r="M9" s="1039"/>
      <c r="N9" s="1040"/>
      <c r="O9" s="3"/>
      <c r="Q9" s="3"/>
      <c r="R9" s="1034"/>
      <c r="S9" s="1034"/>
      <c r="T9" s="1034"/>
      <c r="U9" s="1034"/>
      <c r="V9" s="1034"/>
      <c r="W9" s="1034"/>
      <c r="X9" s="1034"/>
      <c r="Y9" s="1034"/>
      <c r="Z9" s="1034"/>
      <c r="AA9" s="1034"/>
      <c r="AB9" s="1034"/>
      <c r="AC9" s="1034"/>
      <c r="AD9" s="1034"/>
      <c r="AE9" s="3"/>
    </row>
    <row r="10" spans="1:31" ht="30" customHeight="1">
      <c r="A10" s="3"/>
      <c r="B10" s="1038"/>
      <c r="C10" s="1039"/>
      <c r="D10" s="1039"/>
      <c r="E10" s="1039"/>
      <c r="F10" s="1039"/>
      <c r="G10" s="1039"/>
      <c r="H10" s="1039"/>
      <c r="I10" s="1039"/>
      <c r="J10" s="1039"/>
      <c r="K10" s="1039"/>
      <c r="L10" s="1039"/>
      <c r="M10" s="1039"/>
      <c r="N10" s="1040"/>
      <c r="O10" s="3"/>
      <c r="Q10" s="3"/>
      <c r="R10" s="1034"/>
      <c r="S10" s="1034"/>
      <c r="T10" s="1034"/>
      <c r="U10" s="1034"/>
      <c r="V10" s="1034"/>
      <c r="W10" s="1034"/>
      <c r="X10" s="1034"/>
      <c r="Y10" s="1034"/>
      <c r="Z10" s="1034"/>
      <c r="AA10" s="1034"/>
      <c r="AB10" s="1034"/>
      <c r="AC10" s="1034"/>
      <c r="AD10" s="1034"/>
      <c r="AE10" s="3"/>
    </row>
    <row r="11" spans="1:31" ht="30" customHeight="1">
      <c r="A11" s="3"/>
      <c r="B11" s="1038"/>
      <c r="C11" s="1039"/>
      <c r="D11" s="1039"/>
      <c r="E11" s="1039"/>
      <c r="F11" s="1039"/>
      <c r="G11" s="1039"/>
      <c r="H11" s="1039"/>
      <c r="I11" s="1039"/>
      <c r="J11" s="1039"/>
      <c r="K11" s="1039"/>
      <c r="L11" s="1039"/>
      <c r="M11" s="1039"/>
      <c r="N11" s="1040"/>
      <c r="O11" s="3"/>
      <c r="Q11" s="3"/>
      <c r="R11" s="1034"/>
      <c r="S11" s="1034"/>
      <c r="T11" s="1034"/>
      <c r="U11" s="1034"/>
      <c r="V11" s="1034"/>
      <c r="W11" s="1034"/>
      <c r="X11" s="1034"/>
      <c r="Y11" s="1034"/>
      <c r="Z11" s="1034"/>
      <c r="AA11" s="1034"/>
      <c r="AB11" s="1034"/>
      <c r="AC11" s="1034"/>
      <c r="AD11" s="1034"/>
      <c r="AE11" s="3"/>
    </row>
    <row r="12" spans="1:31" ht="30" customHeight="1">
      <c r="A12" s="3"/>
      <c r="B12" s="1038"/>
      <c r="C12" s="1039"/>
      <c r="D12" s="1039"/>
      <c r="E12" s="1039"/>
      <c r="F12" s="1039"/>
      <c r="G12" s="1039"/>
      <c r="H12" s="1039"/>
      <c r="I12" s="1039"/>
      <c r="J12" s="1039"/>
      <c r="K12" s="1039"/>
      <c r="L12" s="1039"/>
      <c r="M12" s="1039"/>
      <c r="N12" s="1040"/>
      <c r="O12" s="3"/>
      <c r="Q12" s="3"/>
      <c r="R12" s="1034"/>
      <c r="S12" s="1034"/>
      <c r="T12" s="1034"/>
      <c r="U12" s="1034"/>
      <c r="V12" s="1034"/>
      <c r="W12" s="1034"/>
      <c r="X12" s="1034"/>
      <c r="Y12" s="1034"/>
      <c r="Z12" s="1034"/>
      <c r="AA12" s="1034"/>
      <c r="AB12" s="1034"/>
      <c r="AC12" s="1034"/>
      <c r="AD12" s="1034"/>
      <c r="AE12" s="3"/>
    </row>
    <row r="13" spans="1:31" ht="30" customHeight="1">
      <c r="A13" s="3"/>
      <c r="B13" s="1038"/>
      <c r="C13" s="1039"/>
      <c r="D13" s="1039"/>
      <c r="E13" s="1039"/>
      <c r="F13" s="1039"/>
      <c r="G13" s="1039"/>
      <c r="H13" s="1039"/>
      <c r="I13" s="1039"/>
      <c r="J13" s="1039"/>
      <c r="K13" s="1039"/>
      <c r="L13" s="1039"/>
      <c r="M13" s="1039"/>
      <c r="N13" s="1040"/>
      <c r="O13" s="3"/>
      <c r="Q13" s="3"/>
      <c r="R13" s="1034"/>
      <c r="S13" s="1034"/>
      <c r="T13" s="1034"/>
      <c r="U13" s="1034"/>
      <c r="V13" s="1034"/>
      <c r="W13" s="1034"/>
      <c r="X13" s="1034"/>
      <c r="Y13" s="1034"/>
      <c r="Z13" s="1034"/>
      <c r="AA13" s="1034"/>
      <c r="AB13" s="1034"/>
      <c r="AC13" s="1034"/>
      <c r="AD13" s="1034"/>
      <c r="AE13" s="3"/>
    </row>
    <row r="14" spans="1:31" ht="30" customHeight="1">
      <c r="A14" s="3"/>
      <c r="B14" s="1038"/>
      <c r="C14" s="1039"/>
      <c r="D14" s="1039"/>
      <c r="E14" s="1039"/>
      <c r="F14" s="1039"/>
      <c r="G14" s="1039"/>
      <c r="H14" s="1039"/>
      <c r="I14" s="1039"/>
      <c r="J14" s="1039"/>
      <c r="K14" s="1039"/>
      <c r="L14" s="1039"/>
      <c r="M14" s="1039"/>
      <c r="N14" s="1040"/>
      <c r="O14" s="3"/>
      <c r="Q14" s="3"/>
      <c r="R14" s="1034"/>
      <c r="S14" s="1034"/>
      <c r="T14" s="1034"/>
      <c r="U14" s="1034"/>
      <c r="V14" s="1034"/>
      <c r="W14" s="1034"/>
      <c r="X14" s="1034"/>
      <c r="Y14" s="1034"/>
      <c r="Z14" s="1034"/>
      <c r="AA14" s="1034"/>
      <c r="AB14" s="1034"/>
      <c r="AC14" s="1034"/>
      <c r="AD14" s="1034"/>
      <c r="AE14" s="3"/>
    </row>
    <row r="15" spans="1:31" ht="30" customHeight="1">
      <c r="A15" s="3"/>
      <c r="B15" s="1038"/>
      <c r="C15" s="1039"/>
      <c r="D15" s="1039"/>
      <c r="E15" s="1039"/>
      <c r="F15" s="1039"/>
      <c r="G15" s="1039"/>
      <c r="H15" s="1039"/>
      <c r="I15" s="1039"/>
      <c r="J15" s="1039"/>
      <c r="K15" s="1039"/>
      <c r="L15" s="1039"/>
      <c r="M15" s="1039"/>
      <c r="N15" s="1040"/>
      <c r="O15" s="3"/>
      <c r="Q15" s="3"/>
      <c r="R15" s="1034"/>
      <c r="S15" s="1034"/>
      <c r="T15" s="1034"/>
      <c r="U15" s="1034"/>
      <c r="V15" s="1034"/>
      <c r="W15" s="1034"/>
      <c r="X15" s="1034"/>
      <c r="Y15" s="1034"/>
      <c r="Z15" s="1034"/>
      <c r="AA15" s="1034"/>
      <c r="AB15" s="1034"/>
      <c r="AC15" s="1034"/>
      <c r="AD15" s="1034"/>
      <c r="AE15" s="3"/>
    </row>
    <row r="16" spans="1:31" ht="30" customHeight="1">
      <c r="A16" s="3"/>
      <c r="B16" s="1038"/>
      <c r="C16" s="1039"/>
      <c r="D16" s="1039"/>
      <c r="E16" s="1039"/>
      <c r="F16" s="1039"/>
      <c r="G16" s="1039"/>
      <c r="H16" s="1039"/>
      <c r="I16" s="1039"/>
      <c r="J16" s="1039"/>
      <c r="K16" s="1039"/>
      <c r="L16" s="1039"/>
      <c r="M16" s="1039"/>
      <c r="N16" s="1040"/>
      <c r="O16" s="3"/>
      <c r="Q16" s="3"/>
      <c r="R16" s="1034"/>
      <c r="S16" s="1034"/>
      <c r="T16" s="1034"/>
      <c r="U16" s="1034"/>
      <c r="V16" s="1034"/>
      <c r="W16" s="1034"/>
      <c r="X16" s="1034"/>
      <c r="Y16" s="1034"/>
      <c r="Z16" s="1034"/>
      <c r="AA16" s="1034"/>
      <c r="AB16" s="1034"/>
      <c r="AC16" s="1034"/>
      <c r="AD16" s="1034"/>
      <c r="AE16" s="3"/>
    </row>
    <row r="17" spans="1:31" ht="30" customHeight="1">
      <c r="A17" s="3"/>
      <c r="B17" s="1038"/>
      <c r="C17" s="1039"/>
      <c r="D17" s="1039"/>
      <c r="E17" s="1039"/>
      <c r="F17" s="1039"/>
      <c r="G17" s="1039"/>
      <c r="H17" s="1039"/>
      <c r="I17" s="1039"/>
      <c r="J17" s="1039"/>
      <c r="K17" s="1039"/>
      <c r="L17" s="1039"/>
      <c r="M17" s="1039"/>
      <c r="N17" s="1040"/>
      <c r="O17" s="3"/>
      <c r="Q17" s="3"/>
      <c r="R17" s="1034"/>
      <c r="S17" s="1034"/>
      <c r="T17" s="1034"/>
      <c r="U17" s="1034"/>
      <c r="V17" s="1034"/>
      <c r="W17" s="1034"/>
      <c r="X17" s="1034"/>
      <c r="Y17" s="1034"/>
      <c r="Z17" s="1034"/>
      <c r="AA17" s="1034"/>
      <c r="AB17" s="1034"/>
      <c r="AC17" s="1034"/>
      <c r="AD17" s="1034"/>
      <c r="AE17" s="3"/>
    </row>
    <row r="18" spans="1:31" ht="30" customHeight="1">
      <c r="A18" s="3"/>
      <c r="B18" s="1038"/>
      <c r="C18" s="1039"/>
      <c r="D18" s="1039"/>
      <c r="E18" s="1039"/>
      <c r="F18" s="1039"/>
      <c r="G18" s="1039"/>
      <c r="H18" s="1039"/>
      <c r="I18" s="1039"/>
      <c r="J18" s="1039"/>
      <c r="K18" s="1039"/>
      <c r="L18" s="1039"/>
      <c r="M18" s="1039"/>
      <c r="N18" s="1040"/>
      <c r="O18" s="3"/>
      <c r="Q18" s="3"/>
      <c r="R18" s="1034"/>
      <c r="S18" s="1034"/>
      <c r="T18" s="1034"/>
      <c r="U18" s="1034"/>
      <c r="V18" s="1034"/>
      <c r="W18" s="1034"/>
      <c r="X18" s="1034"/>
      <c r="Y18" s="1034"/>
      <c r="Z18" s="1034"/>
      <c r="AA18" s="1034"/>
      <c r="AB18" s="1034"/>
      <c r="AC18" s="1034"/>
      <c r="AD18" s="1034"/>
      <c r="AE18" s="3"/>
    </row>
    <row r="19" spans="1:31" ht="30" customHeight="1">
      <c r="A19" s="3"/>
      <c r="B19" s="1038"/>
      <c r="C19" s="1039"/>
      <c r="D19" s="1039"/>
      <c r="E19" s="1039"/>
      <c r="F19" s="1039"/>
      <c r="G19" s="1039"/>
      <c r="H19" s="1039"/>
      <c r="I19" s="1039"/>
      <c r="J19" s="1039"/>
      <c r="K19" s="1039"/>
      <c r="L19" s="1039"/>
      <c r="M19" s="1039"/>
      <c r="N19" s="1040"/>
      <c r="O19" s="3"/>
      <c r="Q19" s="3"/>
      <c r="R19" s="1034"/>
      <c r="S19" s="1034"/>
      <c r="T19" s="1034"/>
      <c r="U19" s="1034"/>
      <c r="V19" s="1034"/>
      <c r="W19" s="1034"/>
      <c r="X19" s="1034"/>
      <c r="Y19" s="1034"/>
      <c r="Z19" s="1034"/>
      <c r="AA19" s="1034"/>
      <c r="AB19" s="1034"/>
      <c r="AC19" s="1034"/>
      <c r="AD19" s="1034"/>
      <c r="AE19" s="3"/>
    </row>
    <row r="20" spans="1:31" ht="30" customHeight="1">
      <c r="A20" s="3"/>
      <c r="B20" s="1038"/>
      <c r="C20" s="1039"/>
      <c r="D20" s="1039"/>
      <c r="E20" s="1039"/>
      <c r="F20" s="1039"/>
      <c r="G20" s="1039"/>
      <c r="H20" s="1039"/>
      <c r="I20" s="1039"/>
      <c r="J20" s="1039"/>
      <c r="K20" s="1039"/>
      <c r="L20" s="1039"/>
      <c r="M20" s="1039"/>
      <c r="N20" s="1040"/>
      <c r="O20" s="3"/>
      <c r="Q20" s="3"/>
      <c r="R20" s="1034"/>
      <c r="S20" s="1034"/>
      <c r="T20" s="1034"/>
      <c r="U20" s="1034"/>
      <c r="V20" s="1034"/>
      <c r="W20" s="1034"/>
      <c r="X20" s="1034"/>
      <c r="Y20" s="1034"/>
      <c r="Z20" s="1034"/>
      <c r="AA20" s="1034"/>
      <c r="AB20" s="1034"/>
      <c r="AC20" s="1034"/>
      <c r="AD20" s="1034"/>
      <c r="AE20" s="3"/>
    </row>
    <row r="21" spans="1:31" ht="30" customHeight="1">
      <c r="A21" s="3"/>
      <c r="B21" s="1038"/>
      <c r="C21" s="1039"/>
      <c r="D21" s="1039"/>
      <c r="E21" s="1039"/>
      <c r="F21" s="1039"/>
      <c r="G21" s="1039"/>
      <c r="H21" s="1039"/>
      <c r="I21" s="1039"/>
      <c r="J21" s="1039"/>
      <c r="K21" s="1039"/>
      <c r="L21" s="1039"/>
      <c r="M21" s="1039"/>
      <c r="N21" s="1040"/>
      <c r="O21" s="3"/>
      <c r="Q21" s="3"/>
      <c r="R21" s="1034"/>
      <c r="S21" s="1034"/>
      <c r="T21" s="1034"/>
      <c r="U21" s="1034"/>
      <c r="V21" s="1034"/>
      <c r="W21" s="1034"/>
      <c r="X21" s="1034"/>
      <c r="Y21" s="1034"/>
      <c r="Z21" s="1034"/>
      <c r="AA21" s="1034"/>
      <c r="AB21" s="1034"/>
      <c r="AC21" s="1034"/>
      <c r="AD21" s="1034"/>
      <c r="AE21" s="3"/>
    </row>
    <row r="22" spans="1:31" ht="30" customHeight="1">
      <c r="A22" s="3"/>
      <c r="B22" s="1038"/>
      <c r="C22" s="1039"/>
      <c r="D22" s="1039"/>
      <c r="E22" s="1039"/>
      <c r="F22" s="1039"/>
      <c r="G22" s="1039"/>
      <c r="H22" s="1039"/>
      <c r="I22" s="1039"/>
      <c r="J22" s="1039"/>
      <c r="K22" s="1039"/>
      <c r="L22" s="1039"/>
      <c r="M22" s="1039"/>
      <c r="N22" s="1040"/>
      <c r="O22" s="3"/>
      <c r="Q22" s="3"/>
      <c r="R22" s="1034"/>
      <c r="S22" s="1034"/>
      <c r="T22" s="1034"/>
      <c r="U22" s="1034"/>
      <c r="V22" s="1034"/>
      <c r="W22" s="1034"/>
      <c r="X22" s="1034"/>
      <c r="Y22" s="1034"/>
      <c r="Z22" s="1034"/>
      <c r="AA22" s="1034"/>
      <c r="AB22" s="1034"/>
      <c r="AC22" s="1034"/>
      <c r="AD22" s="1034"/>
      <c r="AE22" s="3"/>
    </row>
    <row r="23" spans="1:31" ht="30" customHeight="1">
      <c r="A23" s="3"/>
      <c r="B23" s="1038"/>
      <c r="C23" s="1039"/>
      <c r="D23" s="1039"/>
      <c r="E23" s="1039"/>
      <c r="F23" s="1039"/>
      <c r="G23" s="1039"/>
      <c r="H23" s="1039"/>
      <c r="I23" s="1039"/>
      <c r="J23" s="1039"/>
      <c r="K23" s="1039"/>
      <c r="L23" s="1039"/>
      <c r="M23" s="1039"/>
      <c r="N23" s="1040"/>
      <c r="O23" s="3"/>
      <c r="Q23" s="3"/>
      <c r="R23" s="1034"/>
      <c r="S23" s="1034"/>
      <c r="T23" s="1034"/>
      <c r="U23" s="1034"/>
      <c r="V23" s="1034"/>
      <c r="W23" s="1034"/>
      <c r="X23" s="1034"/>
      <c r="Y23" s="1034"/>
      <c r="Z23" s="1034"/>
      <c r="AA23" s="1034"/>
      <c r="AB23" s="1034"/>
      <c r="AC23" s="1034"/>
      <c r="AD23" s="1034"/>
      <c r="AE23" s="3"/>
    </row>
    <row r="24" spans="1:31" ht="30" customHeight="1">
      <c r="A24" s="3"/>
      <c r="B24" s="1038"/>
      <c r="C24" s="1039"/>
      <c r="D24" s="1039"/>
      <c r="E24" s="1039"/>
      <c r="F24" s="1039"/>
      <c r="G24" s="1039"/>
      <c r="H24" s="1039"/>
      <c r="I24" s="1039"/>
      <c r="J24" s="1039"/>
      <c r="K24" s="1039"/>
      <c r="L24" s="1039"/>
      <c r="M24" s="1039"/>
      <c r="N24" s="1040"/>
      <c r="O24" s="3"/>
      <c r="Q24" s="3"/>
      <c r="R24" s="1034"/>
      <c r="S24" s="1034"/>
      <c r="T24" s="1034"/>
      <c r="U24" s="1034"/>
      <c r="V24" s="1034"/>
      <c r="W24" s="1034"/>
      <c r="X24" s="1034"/>
      <c r="Y24" s="1034"/>
      <c r="Z24" s="1034"/>
      <c r="AA24" s="1034"/>
      <c r="AB24" s="1034"/>
      <c r="AC24" s="1034"/>
      <c r="AD24" s="1034"/>
      <c r="AE24" s="3"/>
    </row>
    <row r="25" spans="1:31" ht="30" customHeight="1">
      <c r="A25" s="3"/>
      <c r="B25" s="1038"/>
      <c r="C25" s="1039"/>
      <c r="D25" s="1039"/>
      <c r="E25" s="1039"/>
      <c r="F25" s="1039"/>
      <c r="G25" s="1039"/>
      <c r="H25" s="1039"/>
      <c r="I25" s="1039"/>
      <c r="J25" s="1039"/>
      <c r="K25" s="1039"/>
      <c r="L25" s="1039"/>
      <c r="M25" s="1039"/>
      <c r="N25" s="1040"/>
      <c r="O25" s="3"/>
      <c r="Q25" s="3"/>
      <c r="R25" s="1034"/>
      <c r="S25" s="1034"/>
      <c r="T25" s="1034"/>
      <c r="U25" s="1034"/>
      <c r="V25" s="1034"/>
      <c r="W25" s="1034"/>
      <c r="X25" s="1034"/>
      <c r="Y25" s="1034"/>
      <c r="Z25" s="1034"/>
      <c r="AA25" s="1034"/>
      <c r="AB25" s="1034"/>
      <c r="AC25" s="1034"/>
      <c r="AD25" s="1034"/>
      <c r="AE25" s="3"/>
    </row>
    <row r="26" spans="1:31" ht="30" customHeight="1">
      <c r="A26" s="3"/>
      <c r="B26" s="1038"/>
      <c r="C26" s="1039"/>
      <c r="D26" s="1039"/>
      <c r="E26" s="1039"/>
      <c r="F26" s="1039"/>
      <c r="G26" s="1039"/>
      <c r="H26" s="1039"/>
      <c r="I26" s="1039"/>
      <c r="J26" s="1039"/>
      <c r="K26" s="1039"/>
      <c r="L26" s="1039"/>
      <c r="M26" s="1039"/>
      <c r="N26" s="1040"/>
      <c r="O26" s="3"/>
      <c r="Q26" s="3"/>
      <c r="R26" s="1034"/>
      <c r="S26" s="1034"/>
      <c r="T26" s="1034"/>
      <c r="U26" s="1034"/>
      <c r="V26" s="1034"/>
      <c r="W26" s="1034"/>
      <c r="X26" s="1034"/>
      <c r="Y26" s="1034"/>
      <c r="Z26" s="1034"/>
      <c r="AA26" s="1034"/>
      <c r="AB26" s="1034"/>
      <c r="AC26" s="1034"/>
      <c r="AD26" s="1034"/>
      <c r="AE26" s="3"/>
    </row>
    <row r="27" spans="1:31" ht="30" customHeight="1">
      <c r="A27" s="3"/>
      <c r="B27" s="1038"/>
      <c r="C27" s="1039"/>
      <c r="D27" s="1039"/>
      <c r="E27" s="1039"/>
      <c r="F27" s="1039"/>
      <c r="G27" s="1039"/>
      <c r="H27" s="1039"/>
      <c r="I27" s="1039"/>
      <c r="J27" s="1039"/>
      <c r="K27" s="1039"/>
      <c r="L27" s="1039"/>
      <c r="M27" s="1039"/>
      <c r="N27" s="1040"/>
      <c r="O27" s="3"/>
      <c r="Q27" s="3"/>
      <c r="R27" s="1034"/>
      <c r="S27" s="1034"/>
      <c r="T27" s="1034"/>
      <c r="U27" s="1034"/>
      <c r="V27" s="1034"/>
      <c r="W27" s="1034"/>
      <c r="X27" s="1034"/>
      <c r="Y27" s="1034"/>
      <c r="Z27" s="1034"/>
      <c r="AA27" s="1034"/>
      <c r="AB27" s="1034"/>
      <c r="AC27" s="1034"/>
      <c r="AD27" s="1034"/>
      <c r="AE27" s="3"/>
    </row>
    <row r="28" spans="1:31" ht="30" customHeight="1">
      <c r="A28" s="3"/>
      <c r="B28" s="1038"/>
      <c r="C28" s="1039"/>
      <c r="D28" s="1039"/>
      <c r="E28" s="1039"/>
      <c r="F28" s="1039"/>
      <c r="G28" s="1039"/>
      <c r="H28" s="1039"/>
      <c r="I28" s="1039"/>
      <c r="J28" s="1039"/>
      <c r="K28" s="1039"/>
      <c r="L28" s="1039"/>
      <c r="M28" s="1039"/>
      <c r="N28" s="1040"/>
      <c r="O28" s="3"/>
      <c r="Q28" s="3"/>
      <c r="R28" s="1034"/>
      <c r="S28" s="1034"/>
      <c r="T28" s="1034"/>
      <c r="U28" s="1034"/>
      <c r="V28" s="1034"/>
      <c r="W28" s="1034"/>
      <c r="X28" s="1034"/>
      <c r="Y28" s="1034"/>
      <c r="Z28" s="1034"/>
      <c r="AA28" s="1034"/>
      <c r="AB28" s="1034"/>
      <c r="AC28" s="1034"/>
      <c r="AD28" s="1034"/>
      <c r="AE28" s="3"/>
    </row>
    <row r="29" spans="1:31" ht="30" customHeight="1">
      <c r="A29" s="3"/>
      <c r="B29" s="1038"/>
      <c r="C29" s="1039"/>
      <c r="D29" s="1039"/>
      <c r="E29" s="1039"/>
      <c r="F29" s="1039"/>
      <c r="G29" s="1039"/>
      <c r="H29" s="1039"/>
      <c r="I29" s="1039"/>
      <c r="J29" s="1039"/>
      <c r="K29" s="1039"/>
      <c r="L29" s="1039"/>
      <c r="M29" s="1039"/>
      <c r="N29" s="1040"/>
      <c r="O29" s="3"/>
      <c r="Q29" s="3"/>
      <c r="R29" s="1034"/>
      <c r="S29" s="1034"/>
      <c r="T29" s="1034"/>
      <c r="U29" s="1034"/>
      <c r="V29" s="1034"/>
      <c r="W29" s="1034"/>
      <c r="X29" s="1034"/>
      <c r="Y29" s="1034"/>
      <c r="Z29" s="1034"/>
      <c r="AA29" s="1034"/>
      <c r="AB29" s="1034"/>
      <c r="AC29" s="1034"/>
      <c r="AD29" s="1034"/>
      <c r="AE29" s="3"/>
    </row>
    <row r="30" spans="1:31" ht="30" customHeight="1">
      <c r="A30" s="3"/>
      <c r="B30" s="1038"/>
      <c r="C30" s="1039"/>
      <c r="D30" s="1039"/>
      <c r="E30" s="1039"/>
      <c r="F30" s="1039"/>
      <c r="G30" s="1039"/>
      <c r="H30" s="1039"/>
      <c r="I30" s="1039"/>
      <c r="J30" s="1039"/>
      <c r="K30" s="1039"/>
      <c r="L30" s="1039"/>
      <c r="M30" s="1039"/>
      <c r="N30" s="1040"/>
      <c r="O30" s="3"/>
      <c r="Q30" s="3"/>
      <c r="R30" s="1034"/>
      <c r="S30" s="1034"/>
      <c r="T30" s="1034"/>
      <c r="U30" s="1034"/>
      <c r="V30" s="1034"/>
      <c r="W30" s="1034"/>
      <c r="X30" s="1034"/>
      <c r="Y30" s="1034"/>
      <c r="Z30" s="1034"/>
      <c r="AA30" s="1034"/>
      <c r="AB30" s="1034"/>
      <c r="AC30" s="1034"/>
      <c r="AD30" s="1034"/>
      <c r="AE30" s="3"/>
    </row>
    <row r="31" spans="1:31" ht="120.75" customHeight="1">
      <c r="A31" s="3"/>
      <c r="B31" s="1041"/>
      <c r="C31" s="1042"/>
      <c r="D31" s="1042"/>
      <c r="E31" s="1042"/>
      <c r="F31" s="1042"/>
      <c r="G31" s="1042"/>
      <c r="H31" s="1042"/>
      <c r="I31" s="1042"/>
      <c r="J31" s="1042"/>
      <c r="K31" s="1042"/>
      <c r="L31" s="1042"/>
      <c r="M31" s="1042"/>
      <c r="N31" s="1043"/>
      <c r="O31" s="3"/>
      <c r="Q31" s="3"/>
      <c r="R31" s="1034"/>
      <c r="S31" s="1034"/>
      <c r="T31" s="1034"/>
      <c r="U31" s="1034"/>
      <c r="V31" s="1034"/>
      <c r="W31" s="1034"/>
      <c r="X31" s="1034"/>
      <c r="Y31" s="1034"/>
      <c r="Z31" s="1034"/>
      <c r="AA31" s="1034"/>
      <c r="AB31" s="1034"/>
      <c r="AC31" s="1034"/>
      <c r="AD31" s="1034"/>
      <c r="AE31" s="3"/>
    </row>
    <row r="32" spans="1:31" ht="28" customHeight="1">
      <c r="A32" s="3"/>
      <c r="B32" s="29" t="s">
        <v>762</v>
      </c>
      <c r="C32" s="23"/>
      <c r="D32" s="16"/>
      <c r="E32" s="17"/>
      <c r="F32" s="18"/>
      <c r="G32" s="19"/>
      <c r="H32" s="14"/>
      <c r="I32" s="20"/>
      <c r="J32" s="21"/>
      <c r="K32" s="21"/>
      <c r="L32" s="21"/>
      <c r="M32" s="21"/>
      <c r="N32" s="22"/>
      <c r="O32" s="3"/>
      <c r="Q32" s="3"/>
      <c r="R32" s="1032"/>
      <c r="S32" s="1033"/>
      <c r="T32" s="1033"/>
      <c r="U32" s="1033"/>
      <c r="V32" s="1033"/>
      <c r="W32" s="1033"/>
      <c r="X32" s="1033"/>
      <c r="Y32" s="1033"/>
      <c r="Z32" s="1033"/>
      <c r="AA32" s="1033"/>
      <c r="AB32" s="1033"/>
      <c r="AC32" s="1033"/>
      <c r="AD32" s="1033"/>
      <c r="AE32" s="3"/>
    </row>
    <row r="33" spans="1:37" s="2" customFormat="1" ht="10" customHeight="1">
      <c r="A33" s="3"/>
      <c r="B33" s="12"/>
      <c r="C33" s="12"/>
      <c r="D33" s="12"/>
      <c r="E33" s="12"/>
      <c r="F33" s="12"/>
      <c r="G33" s="12"/>
      <c r="H33" s="12"/>
      <c r="I33" s="12"/>
      <c r="J33" s="12"/>
      <c r="K33" s="12"/>
      <c r="L33" s="12"/>
      <c r="M33" s="12"/>
      <c r="N33" s="12"/>
      <c r="O33" s="3"/>
      <c r="P33" s="7"/>
      <c r="Q33" s="3"/>
      <c r="R33" s="1032"/>
      <c r="S33" s="1033"/>
      <c r="T33" s="1033"/>
      <c r="U33" s="1033"/>
      <c r="V33" s="1033"/>
      <c r="W33" s="1033"/>
      <c r="X33" s="1033"/>
      <c r="Y33" s="1033"/>
      <c r="Z33" s="1033"/>
      <c r="AA33" s="1033"/>
      <c r="AB33" s="1033"/>
      <c r="AC33" s="1033"/>
      <c r="AD33" s="1033"/>
      <c r="AE33" s="3"/>
      <c r="AF33" s="7"/>
      <c r="AG33" s="7"/>
      <c r="AH33" s="7"/>
      <c r="AI33" s="7"/>
      <c r="AJ33" s="7"/>
      <c r="AK33" s="7"/>
    </row>
    <row r="34" spans="1:37" s="11" customFormat="1" ht="28" customHeight="1">
      <c r="A34" s="3"/>
      <c r="B34" s="12"/>
      <c r="C34" s="12"/>
      <c r="D34" s="12"/>
      <c r="E34" s="12"/>
      <c r="F34" s="12"/>
      <c r="G34" s="12"/>
      <c r="H34" s="12"/>
      <c r="I34" s="12"/>
      <c r="J34" s="12"/>
      <c r="K34" s="12"/>
      <c r="L34" s="12"/>
      <c r="M34" s="12"/>
      <c r="N34" s="12"/>
      <c r="O34" s="3"/>
      <c r="P34" s="7"/>
      <c r="Q34" s="7"/>
      <c r="R34" s="7"/>
      <c r="S34" s="7"/>
      <c r="T34" s="7"/>
      <c r="U34" s="7"/>
      <c r="V34" s="7"/>
      <c r="W34" s="7"/>
      <c r="X34" s="7"/>
      <c r="Y34" s="7"/>
      <c r="Z34" s="7"/>
      <c r="AA34" s="7"/>
      <c r="AB34" s="7"/>
      <c r="AC34" s="7"/>
      <c r="AD34" s="7"/>
      <c r="AE34" s="7"/>
      <c r="AF34" s="7"/>
      <c r="AG34" s="7"/>
      <c r="AH34" s="7"/>
      <c r="AI34" s="7"/>
      <c r="AJ34" s="7"/>
      <c r="AK34" s="7"/>
    </row>
    <row r="35" spans="1:37" s="11" customFormat="1" ht="28" customHeight="1">
      <c r="A35" s="3"/>
      <c r="B35" s="12"/>
      <c r="C35" s="12"/>
      <c r="D35" s="12"/>
      <c r="E35" s="12"/>
      <c r="F35" s="12"/>
      <c r="G35" s="12"/>
      <c r="H35" s="12"/>
      <c r="I35" s="12"/>
      <c r="J35" s="12"/>
      <c r="K35" s="12"/>
      <c r="L35" s="12"/>
      <c r="M35" s="12"/>
      <c r="N35" s="12"/>
      <c r="O35" s="3"/>
      <c r="P35" s="7"/>
      <c r="Q35" s="7"/>
      <c r="R35" s="7"/>
      <c r="S35" s="7"/>
      <c r="T35" s="7"/>
      <c r="U35" s="7"/>
      <c r="V35" s="7"/>
      <c r="W35" s="7"/>
      <c r="X35" s="7"/>
      <c r="Y35" s="7"/>
      <c r="Z35" s="7"/>
      <c r="AA35" s="7"/>
      <c r="AB35" s="7"/>
      <c r="AC35" s="7"/>
      <c r="AD35" s="7"/>
      <c r="AE35" s="7"/>
      <c r="AF35" s="7"/>
      <c r="AG35" s="7"/>
      <c r="AH35" s="7"/>
      <c r="AI35" s="7"/>
      <c r="AJ35" s="7"/>
      <c r="AK35" s="7"/>
    </row>
    <row r="36" spans="1:37" s="7" customFormat="1" ht="28" customHeight="1">
      <c r="A36" s="3"/>
      <c r="B36" s="12"/>
      <c r="C36" s="12"/>
      <c r="D36" s="12"/>
      <c r="E36" s="12"/>
      <c r="F36" s="12"/>
      <c r="G36" s="12"/>
      <c r="H36" s="12"/>
      <c r="I36" s="12"/>
      <c r="J36" s="12"/>
      <c r="K36" s="12"/>
      <c r="L36" s="12"/>
      <c r="M36" s="12"/>
      <c r="N36" s="12"/>
      <c r="O36" s="3"/>
    </row>
    <row r="37" spans="1:37" s="7" customFormat="1">
      <c r="A37" s="3"/>
      <c r="B37" s="12"/>
      <c r="C37" s="12"/>
      <c r="D37" s="12"/>
      <c r="E37" s="12"/>
      <c r="F37" s="12"/>
      <c r="G37" s="12"/>
      <c r="H37" s="12"/>
      <c r="I37" s="12"/>
      <c r="J37" s="12"/>
      <c r="K37" s="12"/>
      <c r="L37" s="12"/>
      <c r="M37" s="12"/>
      <c r="N37" s="12"/>
      <c r="O37" s="3"/>
    </row>
    <row r="38" spans="1:37" s="7" customFormat="1">
      <c r="A38" s="3"/>
      <c r="B38" s="12"/>
      <c r="C38" s="12"/>
      <c r="D38" s="12"/>
      <c r="E38" s="12"/>
      <c r="F38" s="12"/>
      <c r="G38" s="12"/>
      <c r="H38" s="12"/>
      <c r="I38" s="12"/>
      <c r="J38" s="12"/>
      <c r="K38" s="12"/>
      <c r="L38" s="12"/>
      <c r="M38" s="12"/>
      <c r="N38" s="12"/>
      <c r="O38" s="3"/>
    </row>
    <row r="39" spans="1:37" s="7" customFormat="1">
      <c r="A39" s="3"/>
      <c r="B39" s="12"/>
      <c r="C39" s="12"/>
      <c r="D39" s="12"/>
      <c r="E39" s="12"/>
      <c r="F39" s="12"/>
      <c r="G39" s="12"/>
      <c r="H39" s="12"/>
      <c r="I39" s="12"/>
      <c r="J39" s="12"/>
      <c r="K39" s="12"/>
      <c r="L39" s="12"/>
      <c r="M39" s="12"/>
      <c r="N39" s="12"/>
      <c r="O39" s="3"/>
    </row>
    <row r="40" spans="1:37" s="7" customFormat="1">
      <c r="A40" s="3"/>
      <c r="B40" s="12"/>
      <c r="C40" s="12"/>
      <c r="D40" s="12"/>
      <c r="E40" s="12"/>
      <c r="F40" s="12"/>
      <c r="G40" s="12"/>
      <c r="H40" s="12"/>
      <c r="I40" s="12"/>
      <c r="J40" s="12"/>
      <c r="K40" s="12"/>
      <c r="L40" s="12"/>
      <c r="M40" s="12"/>
      <c r="N40" s="12"/>
      <c r="O40" s="3"/>
    </row>
    <row r="41" spans="1:37" s="7" customFormat="1">
      <c r="A41" s="3"/>
      <c r="B41" s="12"/>
      <c r="C41" s="12"/>
      <c r="D41" s="12"/>
      <c r="E41" s="12"/>
      <c r="F41" s="12"/>
      <c r="G41" s="12"/>
      <c r="H41" s="12"/>
      <c r="I41" s="12"/>
      <c r="J41" s="12"/>
      <c r="K41" s="12"/>
      <c r="L41" s="12"/>
      <c r="M41" s="12"/>
      <c r="N41" s="12"/>
      <c r="O41" s="3"/>
    </row>
    <row r="42" spans="1:37" s="7" customFormat="1">
      <c r="A42" s="3"/>
      <c r="B42" s="12"/>
      <c r="C42" s="12"/>
      <c r="D42" s="12"/>
      <c r="E42" s="12"/>
      <c r="F42" s="12"/>
      <c r="G42" s="12"/>
      <c r="H42" s="12"/>
      <c r="I42" s="12"/>
      <c r="J42" s="12"/>
      <c r="K42" s="12"/>
      <c r="L42" s="12"/>
      <c r="M42" s="12"/>
      <c r="N42" s="12"/>
      <c r="O42" s="3"/>
    </row>
    <row r="43" spans="1:37" s="7" customFormat="1">
      <c r="A43" s="3"/>
      <c r="B43" s="12"/>
      <c r="C43" s="12"/>
      <c r="D43" s="12"/>
      <c r="E43" s="12"/>
      <c r="F43" s="12"/>
      <c r="G43" s="12"/>
      <c r="H43" s="12"/>
      <c r="I43" s="12"/>
      <c r="J43" s="12"/>
      <c r="K43" s="12"/>
      <c r="L43" s="12"/>
      <c r="M43" s="12"/>
      <c r="N43" s="12"/>
      <c r="O43" s="3"/>
    </row>
    <row r="44" spans="1:37" s="7" customFormat="1">
      <c r="A44" s="3"/>
      <c r="B44" s="12"/>
      <c r="C44" s="12"/>
      <c r="D44" s="12"/>
      <c r="E44" s="12"/>
      <c r="F44" s="12"/>
      <c r="G44" s="12"/>
      <c r="H44" s="12"/>
      <c r="I44" s="12"/>
      <c r="J44" s="12"/>
      <c r="K44" s="12"/>
      <c r="L44" s="12"/>
      <c r="M44" s="12"/>
      <c r="N44" s="12"/>
      <c r="O44" s="3"/>
    </row>
    <row r="45" spans="1:37" s="7" customFormat="1">
      <c r="A45" s="3"/>
      <c r="B45" s="12"/>
      <c r="C45" s="12"/>
      <c r="D45" s="12"/>
      <c r="E45" s="12"/>
      <c r="F45" s="12"/>
      <c r="G45" s="12"/>
      <c r="H45" s="12"/>
      <c r="I45" s="12"/>
      <c r="J45" s="12"/>
      <c r="K45" s="12"/>
      <c r="L45" s="12"/>
      <c r="M45" s="12"/>
      <c r="N45" s="12"/>
      <c r="O45" s="3"/>
    </row>
    <row r="46" spans="1:37" s="7" customFormat="1">
      <c r="A46" s="3"/>
      <c r="B46" s="12"/>
      <c r="C46" s="12"/>
      <c r="D46" s="12"/>
      <c r="E46" s="12"/>
      <c r="F46" s="12"/>
      <c r="G46" s="12"/>
      <c r="H46" s="12"/>
      <c r="I46" s="12"/>
      <c r="J46" s="12"/>
      <c r="K46" s="12"/>
      <c r="L46" s="12"/>
      <c r="M46" s="12"/>
      <c r="N46" s="12"/>
      <c r="O46" s="3"/>
    </row>
    <row r="47" spans="1:37" s="7" customFormat="1">
      <c r="A47" s="3"/>
      <c r="B47" s="12"/>
      <c r="C47" s="12"/>
      <c r="D47" s="12"/>
      <c r="E47" s="12"/>
      <c r="F47" s="12"/>
      <c r="G47" s="12"/>
      <c r="H47" s="12"/>
      <c r="I47" s="12"/>
      <c r="J47" s="12"/>
      <c r="K47" s="12"/>
      <c r="L47" s="12"/>
      <c r="M47" s="12"/>
      <c r="N47" s="12"/>
      <c r="O47" s="3"/>
    </row>
    <row r="48" spans="1:37" s="7" customFormat="1">
      <c r="A48" s="3"/>
      <c r="B48" s="12"/>
      <c r="C48" s="12"/>
      <c r="D48" s="12"/>
      <c r="E48" s="12"/>
      <c r="F48" s="12"/>
      <c r="G48" s="12"/>
      <c r="H48" s="12"/>
      <c r="I48" s="12"/>
      <c r="J48" s="12"/>
      <c r="K48" s="12"/>
      <c r="L48" s="12"/>
      <c r="M48" s="12"/>
      <c r="N48" s="12"/>
      <c r="O48" s="3"/>
    </row>
    <row r="49" spans="1:15" s="7" customFormat="1">
      <c r="A49" s="3"/>
      <c r="B49" s="12"/>
      <c r="C49" s="12"/>
      <c r="D49" s="12"/>
      <c r="E49" s="12"/>
      <c r="F49" s="12"/>
      <c r="G49" s="12"/>
      <c r="H49" s="12"/>
      <c r="I49" s="12"/>
      <c r="J49" s="12"/>
      <c r="K49" s="12"/>
      <c r="L49" s="12"/>
      <c r="M49" s="12"/>
      <c r="N49" s="12"/>
      <c r="O49" s="3"/>
    </row>
    <row r="50" spans="1:15" s="7" customFormat="1">
      <c r="A50" s="3"/>
      <c r="B50" s="12"/>
      <c r="C50" s="12"/>
      <c r="D50" s="12"/>
      <c r="E50" s="12"/>
      <c r="F50" s="12"/>
      <c r="G50" s="12"/>
      <c r="H50" s="12"/>
      <c r="I50" s="12"/>
      <c r="J50" s="12"/>
      <c r="K50" s="12"/>
      <c r="L50" s="12"/>
      <c r="M50" s="12"/>
      <c r="N50" s="12"/>
      <c r="O50" s="3"/>
    </row>
    <row r="51" spans="1:15" s="7" customFormat="1">
      <c r="A51" s="3"/>
      <c r="B51" s="12"/>
      <c r="C51" s="12"/>
      <c r="D51" s="12"/>
      <c r="E51" s="12"/>
      <c r="F51" s="12"/>
      <c r="G51" s="12"/>
      <c r="H51" s="12"/>
      <c r="I51" s="12"/>
      <c r="J51" s="12"/>
      <c r="K51" s="12"/>
      <c r="L51" s="12"/>
      <c r="M51" s="12"/>
      <c r="N51" s="12"/>
      <c r="O51" s="3"/>
    </row>
    <row r="52" spans="1:15" s="7" customFormat="1">
      <c r="A52" s="3"/>
      <c r="B52" s="12"/>
      <c r="C52" s="12"/>
      <c r="D52" s="12"/>
      <c r="E52" s="12"/>
      <c r="F52" s="12"/>
      <c r="G52" s="12"/>
      <c r="H52" s="12"/>
      <c r="I52" s="12"/>
      <c r="J52" s="12"/>
      <c r="K52" s="12"/>
      <c r="L52" s="12"/>
      <c r="M52" s="12"/>
      <c r="N52" s="12"/>
      <c r="O52" s="3"/>
    </row>
    <row r="53" spans="1:15" s="7" customFormat="1">
      <c r="A53" s="3"/>
      <c r="B53" s="12"/>
      <c r="C53" s="12"/>
      <c r="D53" s="12"/>
      <c r="E53" s="12"/>
      <c r="F53" s="12"/>
      <c r="G53" s="12"/>
      <c r="H53" s="12"/>
      <c r="I53" s="12"/>
      <c r="J53" s="12"/>
      <c r="K53" s="12"/>
      <c r="L53" s="12"/>
      <c r="M53" s="12"/>
      <c r="N53" s="12"/>
      <c r="O53" s="3"/>
    </row>
    <row r="54" spans="1:15" s="7" customFormat="1">
      <c r="A54" s="3"/>
      <c r="B54" s="12"/>
      <c r="C54" s="12"/>
      <c r="D54" s="12"/>
      <c r="E54" s="12"/>
      <c r="F54" s="12"/>
      <c r="G54" s="12"/>
      <c r="H54" s="12"/>
      <c r="I54" s="12"/>
      <c r="J54" s="12"/>
      <c r="K54" s="12"/>
      <c r="L54" s="12"/>
      <c r="M54" s="12"/>
      <c r="N54" s="12"/>
      <c r="O54" s="3"/>
    </row>
    <row r="55" spans="1:15" s="7" customFormat="1">
      <c r="A55" s="3"/>
      <c r="B55" s="12"/>
      <c r="C55" s="12"/>
      <c r="D55" s="12"/>
      <c r="E55" s="12"/>
      <c r="F55" s="12"/>
      <c r="G55" s="12"/>
      <c r="H55" s="12"/>
      <c r="I55" s="12"/>
      <c r="J55" s="12"/>
      <c r="K55" s="12"/>
      <c r="L55" s="12"/>
      <c r="M55" s="12"/>
      <c r="N55" s="12"/>
      <c r="O55" s="3"/>
    </row>
    <row r="56" spans="1:15" s="7" customFormat="1">
      <c r="A56" s="3"/>
      <c r="B56" s="12"/>
      <c r="C56" s="12"/>
      <c r="D56" s="12"/>
      <c r="E56" s="12"/>
      <c r="F56" s="12"/>
      <c r="G56" s="12"/>
      <c r="H56" s="12"/>
      <c r="I56" s="12"/>
      <c r="J56" s="12"/>
      <c r="K56" s="12"/>
      <c r="L56" s="12"/>
      <c r="M56" s="12"/>
      <c r="N56" s="12"/>
      <c r="O56" s="3"/>
    </row>
    <row r="57" spans="1:15" s="7" customFormat="1">
      <c r="A57" s="3"/>
      <c r="B57" s="12"/>
      <c r="C57" s="12"/>
      <c r="D57" s="12"/>
      <c r="E57" s="12"/>
      <c r="F57" s="12"/>
      <c r="G57" s="12"/>
      <c r="H57" s="12"/>
      <c r="I57" s="12"/>
      <c r="J57" s="12"/>
      <c r="K57" s="12"/>
      <c r="L57" s="12"/>
      <c r="M57" s="12"/>
      <c r="N57" s="12"/>
      <c r="O57" s="3"/>
    </row>
    <row r="58" spans="1:15" s="7" customFormat="1">
      <c r="A58" s="3"/>
      <c r="B58" s="12"/>
      <c r="C58" s="12"/>
      <c r="D58" s="12"/>
      <c r="E58" s="12"/>
      <c r="F58" s="12"/>
      <c r="G58" s="12"/>
      <c r="H58" s="12"/>
      <c r="I58" s="12"/>
      <c r="J58" s="12"/>
      <c r="K58" s="12"/>
      <c r="L58" s="12"/>
      <c r="M58" s="12"/>
      <c r="N58" s="12"/>
      <c r="O58" s="3"/>
    </row>
    <row r="59" spans="1:15" s="7" customFormat="1">
      <c r="A59" s="3"/>
      <c r="B59" s="12"/>
      <c r="C59" s="12"/>
      <c r="D59" s="12"/>
      <c r="E59" s="12"/>
      <c r="F59" s="12"/>
      <c r="G59" s="12"/>
      <c r="H59" s="12"/>
      <c r="I59" s="12"/>
      <c r="J59" s="12"/>
      <c r="K59" s="12"/>
      <c r="L59" s="12"/>
      <c r="M59" s="12"/>
      <c r="N59" s="12"/>
      <c r="O59" s="3"/>
    </row>
    <row r="60" spans="1:15" s="7" customFormat="1">
      <c r="B60" s="10"/>
      <c r="C60" s="10"/>
      <c r="D60" s="10"/>
      <c r="E60" s="10"/>
      <c r="F60" s="10"/>
      <c r="G60" s="10"/>
      <c r="H60" s="10"/>
      <c r="I60" s="10"/>
      <c r="J60" s="10"/>
      <c r="K60" s="10"/>
      <c r="L60" s="10"/>
      <c r="M60" s="10"/>
      <c r="N60" s="10"/>
    </row>
    <row r="61" spans="1:15" s="7" customFormat="1">
      <c r="B61" s="10"/>
      <c r="C61" s="10"/>
      <c r="D61" s="10"/>
      <c r="E61" s="10"/>
      <c r="F61" s="10"/>
      <c r="G61" s="10"/>
      <c r="H61" s="10"/>
      <c r="I61" s="10"/>
      <c r="J61" s="10"/>
      <c r="K61" s="10"/>
      <c r="L61" s="10"/>
      <c r="M61" s="10"/>
      <c r="N61" s="10"/>
    </row>
    <row r="62" spans="1:15" s="7" customFormat="1">
      <c r="B62" s="10"/>
      <c r="C62" s="10"/>
      <c r="D62" s="10"/>
      <c r="E62" s="10"/>
      <c r="F62" s="10"/>
      <c r="G62" s="10"/>
      <c r="H62" s="10"/>
      <c r="I62" s="10"/>
      <c r="J62" s="10"/>
      <c r="K62" s="10"/>
      <c r="L62" s="10"/>
      <c r="M62" s="10"/>
      <c r="N62" s="10"/>
    </row>
    <row r="63" spans="1:15" s="7" customFormat="1">
      <c r="B63" s="10"/>
      <c r="C63" s="10"/>
      <c r="D63" s="10"/>
      <c r="E63" s="10"/>
      <c r="F63" s="10"/>
      <c r="G63" s="10"/>
      <c r="H63" s="10"/>
      <c r="I63" s="10"/>
      <c r="J63" s="10"/>
      <c r="K63" s="10"/>
      <c r="L63" s="10"/>
      <c r="M63" s="10"/>
      <c r="N63" s="10"/>
    </row>
    <row r="64" spans="1:15" s="7" customFormat="1">
      <c r="B64" s="10"/>
      <c r="C64" s="10"/>
      <c r="D64" s="10"/>
      <c r="E64" s="10"/>
      <c r="F64" s="10"/>
      <c r="G64" s="10"/>
      <c r="H64" s="10"/>
      <c r="I64" s="10"/>
      <c r="J64" s="10"/>
      <c r="K64" s="10"/>
      <c r="L64" s="10"/>
      <c r="M64" s="10"/>
      <c r="N64" s="10"/>
    </row>
    <row r="65" spans="2:14" s="7" customFormat="1">
      <c r="B65" s="10"/>
      <c r="C65" s="10"/>
      <c r="D65" s="10"/>
      <c r="E65" s="10"/>
      <c r="F65" s="10"/>
      <c r="G65" s="10"/>
      <c r="H65" s="10"/>
      <c r="I65" s="10"/>
      <c r="J65" s="10"/>
      <c r="K65" s="10"/>
      <c r="L65" s="10"/>
      <c r="M65" s="10"/>
      <c r="N65" s="10"/>
    </row>
    <row r="66" spans="2:14" s="7" customFormat="1">
      <c r="B66" s="10"/>
      <c r="C66" s="10"/>
      <c r="D66" s="10"/>
      <c r="E66" s="10"/>
      <c r="F66" s="10"/>
      <c r="G66" s="10"/>
      <c r="H66" s="10"/>
      <c r="I66" s="10"/>
      <c r="J66" s="10"/>
      <c r="K66" s="10"/>
      <c r="L66" s="10"/>
      <c r="M66" s="10"/>
      <c r="N66" s="10"/>
    </row>
    <row r="67" spans="2:14" s="7" customFormat="1">
      <c r="B67" s="10"/>
      <c r="C67" s="10"/>
      <c r="D67" s="10"/>
      <c r="E67" s="10"/>
      <c r="F67" s="10"/>
      <c r="G67" s="10"/>
      <c r="H67" s="10"/>
      <c r="I67" s="10"/>
      <c r="J67" s="10"/>
      <c r="K67" s="10"/>
      <c r="L67" s="10"/>
      <c r="M67" s="10"/>
      <c r="N67" s="10"/>
    </row>
    <row r="68" spans="2:14" s="7" customFormat="1">
      <c r="B68" s="10"/>
      <c r="C68" s="10"/>
      <c r="D68" s="10"/>
      <c r="E68" s="10"/>
      <c r="F68" s="10"/>
      <c r="G68" s="10"/>
      <c r="H68" s="10"/>
      <c r="I68" s="10"/>
      <c r="J68" s="10"/>
      <c r="K68" s="10"/>
      <c r="L68" s="10"/>
      <c r="M68" s="10"/>
      <c r="N68" s="10"/>
    </row>
    <row r="69" spans="2:14" s="7" customFormat="1">
      <c r="B69" s="10"/>
      <c r="C69" s="10"/>
      <c r="D69" s="10"/>
      <c r="E69" s="10"/>
      <c r="F69" s="10"/>
      <c r="G69" s="10"/>
      <c r="H69" s="10"/>
      <c r="I69" s="10"/>
      <c r="J69" s="10"/>
      <c r="K69" s="10"/>
      <c r="L69" s="10"/>
      <c r="M69" s="10"/>
      <c r="N69" s="10"/>
    </row>
    <row r="70" spans="2:14" s="7" customFormat="1">
      <c r="B70" s="10"/>
      <c r="C70" s="10"/>
      <c r="D70" s="10"/>
      <c r="E70" s="10"/>
      <c r="F70" s="10"/>
      <c r="G70" s="10"/>
      <c r="H70" s="10"/>
      <c r="I70" s="10"/>
      <c r="J70" s="10"/>
      <c r="K70" s="10"/>
      <c r="L70" s="10"/>
      <c r="M70" s="10"/>
      <c r="N70" s="10"/>
    </row>
    <row r="71" spans="2:14" s="7" customFormat="1">
      <c r="B71" s="10"/>
      <c r="C71" s="10"/>
      <c r="D71" s="10"/>
      <c r="E71" s="10"/>
      <c r="F71" s="10"/>
      <c r="G71" s="10"/>
      <c r="H71" s="10"/>
      <c r="I71" s="10"/>
      <c r="J71" s="10"/>
      <c r="K71" s="10"/>
      <c r="L71" s="10"/>
      <c r="M71" s="10"/>
      <c r="N71" s="10"/>
    </row>
    <row r="72" spans="2:14" s="7" customFormat="1">
      <c r="B72" s="10"/>
      <c r="C72" s="10"/>
      <c r="D72" s="10"/>
      <c r="E72" s="10"/>
      <c r="F72" s="10"/>
      <c r="G72" s="10"/>
      <c r="H72" s="10"/>
      <c r="I72" s="10"/>
      <c r="J72" s="10"/>
      <c r="K72" s="10"/>
      <c r="L72" s="10"/>
      <c r="M72" s="10"/>
      <c r="N72" s="10"/>
    </row>
    <row r="73" spans="2:14" s="7" customFormat="1">
      <c r="B73" s="10"/>
      <c r="C73" s="10"/>
      <c r="D73" s="10"/>
      <c r="E73" s="10"/>
      <c r="F73" s="10"/>
      <c r="G73" s="10"/>
      <c r="H73" s="10"/>
      <c r="I73" s="10"/>
      <c r="J73" s="10"/>
      <c r="K73" s="10"/>
      <c r="L73" s="10"/>
      <c r="M73" s="10"/>
      <c r="N73" s="10"/>
    </row>
    <row r="74" spans="2:14" s="7" customFormat="1">
      <c r="B74" s="10"/>
      <c r="C74" s="10"/>
      <c r="D74" s="10"/>
      <c r="E74" s="10"/>
      <c r="F74" s="10"/>
      <c r="G74" s="10"/>
      <c r="H74" s="10"/>
      <c r="I74" s="10"/>
      <c r="J74" s="10"/>
      <c r="K74" s="10"/>
      <c r="L74" s="10"/>
      <c r="M74" s="10"/>
      <c r="N74" s="10"/>
    </row>
    <row r="75" spans="2:14" s="7" customFormat="1">
      <c r="B75" s="10"/>
      <c r="C75" s="10"/>
      <c r="D75" s="10"/>
      <c r="E75" s="10"/>
      <c r="F75" s="10"/>
      <c r="G75" s="10"/>
      <c r="H75" s="10"/>
      <c r="I75" s="10"/>
      <c r="J75" s="10"/>
      <c r="K75" s="10"/>
      <c r="L75" s="10"/>
      <c r="M75" s="10"/>
      <c r="N75" s="10"/>
    </row>
    <row r="76" spans="2:14" s="7" customFormat="1">
      <c r="B76" s="10"/>
      <c r="C76" s="10"/>
      <c r="D76" s="10"/>
      <c r="E76" s="10"/>
      <c r="F76" s="10"/>
      <c r="G76" s="10"/>
      <c r="H76" s="10"/>
      <c r="I76" s="10"/>
      <c r="J76" s="10"/>
      <c r="K76" s="10"/>
      <c r="L76" s="10"/>
      <c r="M76" s="10"/>
      <c r="N76" s="10"/>
    </row>
    <row r="77" spans="2:14" s="7" customFormat="1">
      <c r="B77" s="10"/>
      <c r="C77" s="10"/>
      <c r="D77" s="10"/>
      <c r="E77" s="10"/>
      <c r="F77" s="10"/>
      <c r="G77" s="10"/>
      <c r="H77" s="10"/>
      <c r="I77" s="10"/>
      <c r="J77" s="10"/>
      <c r="K77" s="10"/>
      <c r="L77" s="10"/>
      <c r="M77" s="10"/>
      <c r="N77" s="10"/>
    </row>
    <row r="78" spans="2:14" s="7" customFormat="1">
      <c r="B78" s="10"/>
      <c r="C78" s="10"/>
      <c r="D78" s="10"/>
      <c r="E78" s="10"/>
      <c r="F78" s="10"/>
      <c r="G78" s="10"/>
      <c r="H78" s="10"/>
      <c r="I78" s="10"/>
      <c r="J78" s="10"/>
      <c r="K78" s="10"/>
      <c r="L78" s="10"/>
      <c r="M78" s="10"/>
      <c r="N78" s="10"/>
    </row>
    <row r="79" spans="2:14" s="7" customFormat="1">
      <c r="B79" s="10"/>
      <c r="C79" s="10"/>
      <c r="D79" s="10"/>
      <c r="E79" s="10"/>
      <c r="F79" s="10"/>
      <c r="G79" s="10"/>
      <c r="H79" s="10"/>
      <c r="I79" s="10"/>
      <c r="J79" s="10"/>
      <c r="K79" s="10"/>
      <c r="L79" s="10"/>
      <c r="M79" s="10"/>
      <c r="N79" s="10"/>
    </row>
    <row r="80" spans="2:14" s="7" customFormat="1">
      <c r="B80" s="10"/>
      <c r="C80" s="10"/>
      <c r="D80" s="10"/>
      <c r="E80" s="10"/>
      <c r="F80" s="10"/>
      <c r="G80" s="10"/>
      <c r="H80" s="10"/>
      <c r="I80" s="10"/>
      <c r="J80" s="10"/>
      <c r="K80" s="10"/>
      <c r="L80" s="10"/>
      <c r="M80" s="10"/>
      <c r="N80" s="10"/>
    </row>
    <row r="81" spans="2:14" s="7" customFormat="1">
      <c r="B81" s="10"/>
      <c r="C81" s="10"/>
      <c r="D81" s="10"/>
      <c r="E81" s="10"/>
      <c r="F81" s="10"/>
      <c r="G81" s="10"/>
      <c r="H81" s="10"/>
      <c r="I81" s="10"/>
      <c r="J81" s="10"/>
      <c r="K81" s="10"/>
      <c r="L81" s="10"/>
      <c r="M81" s="10"/>
      <c r="N81" s="10"/>
    </row>
    <row r="82" spans="2:14" s="7" customFormat="1">
      <c r="B82" s="10"/>
      <c r="C82" s="10"/>
      <c r="D82" s="10"/>
      <c r="E82" s="10"/>
      <c r="F82" s="10"/>
      <c r="G82" s="10"/>
      <c r="H82" s="10"/>
      <c r="I82" s="10"/>
      <c r="J82" s="10"/>
      <c r="K82" s="10"/>
      <c r="L82" s="10"/>
      <c r="M82" s="10"/>
      <c r="N82" s="10"/>
    </row>
    <row r="83" spans="2:14" s="7" customFormat="1">
      <c r="B83" s="10"/>
      <c r="C83" s="10"/>
      <c r="D83" s="10"/>
      <c r="E83" s="10"/>
      <c r="F83" s="10"/>
      <c r="G83" s="10"/>
      <c r="H83" s="10"/>
      <c r="I83" s="10"/>
      <c r="J83" s="10"/>
      <c r="K83" s="10"/>
      <c r="L83" s="10"/>
      <c r="M83" s="10"/>
      <c r="N83" s="10"/>
    </row>
    <row r="84" spans="2:14" s="7" customFormat="1">
      <c r="B84" s="10"/>
      <c r="C84" s="10"/>
      <c r="D84" s="10"/>
      <c r="E84" s="10"/>
      <c r="F84" s="10"/>
      <c r="G84" s="10"/>
      <c r="H84" s="10"/>
      <c r="I84" s="10"/>
      <c r="J84" s="10"/>
      <c r="K84" s="10"/>
      <c r="L84" s="10"/>
      <c r="M84" s="10"/>
      <c r="N84" s="10"/>
    </row>
    <row r="85" spans="2:14" s="7" customFormat="1">
      <c r="B85" s="10"/>
      <c r="C85" s="10"/>
      <c r="D85" s="10"/>
      <c r="E85" s="10"/>
      <c r="F85" s="10"/>
      <c r="G85" s="10"/>
      <c r="H85" s="10"/>
      <c r="I85" s="10"/>
      <c r="J85" s="10"/>
      <c r="K85" s="10"/>
      <c r="L85" s="10"/>
      <c r="M85" s="10"/>
      <c r="N85" s="10"/>
    </row>
    <row r="86" spans="2:14" s="7" customFormat="1">
      <c r="B86" s="10"/>
      <c r="C86" s="10"/>
      <c r="D86" s="10"/>
      <c r="E86" s="10"/>
      <c r="F86" s="10"/>
      <c r="G86" s="10"/>
      <c r="H86" s="10"/>
      <c r="I86" s="10"/>
      <c r="J86" s="10"/>
      <c r="K86" s="10"/>
      <c r="L86" s="10"/>
      <c r="M86" s="10"/>
      <c r="N86" s="10"/>
    </row>
    <row r="87" spans="2:14" s="7" customFormat="1">
      <c r="B87" s="10"/>
      <c r="C87" s="10"/>
      <c r="D87" s="10"/>
      <c r="E87" s="10"/>
      <c r="F87" s="10"/>
      <c r="G87" s="10"/>
      <c r="H87" s="10"/>
      <c r="I87" s="10"/>
      <c r="J87" s="10"/>
      <c r="K87" s="10"/>
      <c r="L87" s="10"/>
      <c r="M87" s="10"/>
      <c r="N87" s="10"/>
    </row>
    <row r="88" spans="2:14" s="7" customFormat="1">
      <c r="B88" s="10"/>
      <c r="C88" s="10"/>
      <c r="D88" s="10"/>
      <c r="E88" s="10"/>
      <c r="F88" s="10"/>
      <c r="G88" s="10"/>
      <c r="H88" s="10"/>
      <c r="I88" s="10"/>
      <c r="J88" s="10"/>
      <c r="K88" s="10"/>
      <c r="L88" s="10"/>
      <c r="M88" s="10"/>
      <c r="N88" s="10"/>
    </row>
    <row r="89" spans="2:14" s="7" customFormat="1">
      <c r="B89" s="10"/>
      <c r="C89" s="10"/>
      <c r="D89" s="10"/>
      <c r="E89" s="10"/>
      <c r="F89" s="10"/>
      <c r="G89" s="10"/>
      <c r="H89" s="10"/>
      <c r="I89" s="10"/>
      <c r="J89" s="10"/>
      <c r="K89" s="10"/>
      <c r="L89" s="10"/>
      <c r="M89" s="10"/>
      <c r="N89" s="10"/>
    </row>
    <row r="90" spans="2:14" s="7" customFormat="1">
      <c r="B90" s="10"/>
      <c r="C90" s="10"/>
      <c r="D90" s="10"/>
      <c r="E90" s="10"/>
      <c r="F90" s="10"/>
      <c r="G90" s="10"/>
      <c r="H90" s="10"/>
      <c r="I90" s="10"/>
      <c r="J90" s="10"/>
      <c r="K90" s="10"/>
      <c r="L90" s="10"/>
      <c r="M90" s="10"/>
      <c r="N90" s="10"/>
    </row>
    <row r="91" spans="2:14" s="7" customFormat="1">
      <c r="B91" s="10"/>
      <c r="C91" s="10"/>
      <c r="D91" s="10"/>
      <c r="E91" s="10"/>
      <c r="F91" s="10"/>
      <c r="G91" s="10"/>
      <c r="H91" s="10"/>
      <c r="I91" s="10"/>
      <c r="J91" s="10"/>
      <c r="K91" s="10"/>
      <c r="L91" s="10"/>
      <c r="M91" s="10"/>
      <c r="N91" s="10"/>
    </row>
    <row r="92" spans="2:14" s="7" customFormat="1">
      <c r="B92" s="10"/>
      <c r="C92" s="10"/>
      <c r="D92" s="10"/>
      <c r="E92" s="10"/>
      <c r="F92" s="10"/>
      <c r="G92" s="10"/>
      <c r="H92" s="10"/>
      <c r="I92" s="10"/>
      <c r="J92" s="10"/>
      <c r="K92" s="10"/>
      <c r="L92" s="10"/>
      <c r="M92" s="10"/>
      <c r="N92" s="10"/>
    </row>
    <row r="93" spans="2:14" s="7" customFormat="1">
      <c r="B93" s="10"/>
      <c r="C93" s="10"/>
      <c r="D93" s="10"/>
      <c r="E93" s="10"/>
      <c r="F93" s="10"/>
      <c r="G93" s="10"/>
      <c r="H93" s="10"/>
      <c r="I93" s="10"/>
      <c r="J93" s="10"/>
      <c r="K93" s="10"/>
      <c r="L93" s="10"/>
      <c r="M93" s="10"/>
      <c r="N93" s="10"/>
    </row>
    <row r="94" spans="2:14" s="7" customFormat="1">
      <c r="B94" s="10"/>
      <c r="C94" s="10"/>
      <c r="D94" s="10"/>
      <c r="E94" s="10"/>
      <c r="F94" s="10"/>
      <c r="G94" s="10"/>
      <c r="H94" s="10"/>
      <c r="I94" s="10"/>
      <c r="J94" s="10"/>
      <c r="K94" s="10"/>
      <c r="L94" s="10"/>
      <c r="M94" s="10"/>
      <c r="N94" s="10"/>
    </row>
    <row r="95" spans="2:14" s="7" customFormat="1">
      <c r="B95" s="10"/>
      <c r="C95" s="10"/>
      <c r="D95" s="10"/>
      <c r="E95" s="10"/>
      <c r="F95" s="10"/>
      <c r="G95" s="10"/>
      <c r="H95" s="10"/>
      <c r="I95" s="10"/>
      <c r="J95" s="10"/>
      <c r="K95" s="10"/>
      <c r="L95" s="10"/>
      <c r="M95" s="10"/>
      <c r="N95" s="10"/>
    </row>
    <row r="96" spans="2:14" s="7" customFormat="1">
      <c r="B96" s="10"/>
      <c r="C96" s="10"/>
      <c r="D96" s="10"/>
      <c r="E96" s="10"/>
      <c r="F96" s="10"/>
      <c r="G96" s="10"/>
      <c r="H96" s="10"/>
      <c r="I96" s="10"/>
      <c r="J96" s="10"/>
      <c r="K96" s="10"/>
      <c r="L96" s="10"/>
      <c r="M96" s="10"/>
      <c r="N96" s="10"/>
    </row>
    <row r="97" spans="2:14" s="7" customFormat="1">
      <c r="B97" s="10"/>
      <c r="C97" s="10"/>
      <c r="D97" s="10"/>
      <c r="E97" s="10"/>
      <c r="F97" s="10"/>
      <c r="G97" s="10"/>
      <c r="H97" s="10"/>
      <c r="I97" s="10"/>
      <c r="J97" s="10"/>
      <c r="K97" s="10"/>
      <c r="L97" s="10"/>
      <c r="M97" s="10"/>
      <c r="N97" s="10"/>
    </row>
    <row r="98" spans="2:14" s="7" customFormat="1">
      <c r="B98" s="10"/>
      <c r="C98" s="10"/>
      <c r="D98" s="10"/>
      <c r="E98" s="10"/>
      <c r="F98" s="10"/>
      <c r="G98" s="10"/>
      <c r="H98" s="10"/>
      <c r="I98" s="10"/>
      <c r="J98" s="10"/>
      <c r="K98" s="10"/>
      <c r="L98" s="10"/>
      <c r="M98" s="10"/>
      <c r="N98" s="10"/>
    </row>
    <row r="99" spans="2:14" s="7" customFormat="1">
      <c r="B99" s="10"/>
      <c r="C99" s="10"/>
      <c r="D99" s="10"/>
      <c r="E99" s="10"/>
      <c r="F99" s="10"/>
      <c r="G99" s="10"/>
      <c r="H99" s="10"/>
      <c r="I99" s="10"/>
      <c r="J99" s="10"/>
      <c r="K99" s="10"/>
      <c r="L99" s="10"/>
      <c r="M99" s="10"/>
      <c r="N99" s="10"/>
    </row>
    <row r="100" spans="2:14" s="7" customFormat="1">
      <c r="B100" s="10"/>
      <c r="C100" s="10"/>
      <c r="D100" s="10"/>
      <c r="E100" s="10"/>
      <c r="F100" s="10"/>
      <c r="G100" s="10"/>
      <c r="H100" s="10"/>
      <c r="I100" s="10"/>
      <c r="J100" s="10"/>
      <c r="K100" s="10"/>
      <c r="L100" s="10"/>
      <c r="M100" s="10"/>
      <c r="N100" s="10"/>
    </row>
    <row r="101" spans="2:14" s="7" customFormat="1">
      <c r="B101" s="10"/>
      <c r="C101" s="10"/>
      <c r="D101" s="10"/>
      <c r="E101" s="10"/>
      <c r="F101" s="10"/>
      <c r="G101" s="10"/>
      <c r="H101" s="10"/>
      <c r="I101" s="10"/>
      <c r="J101" s="10"/>
      <c r="K101" s="10"/>
      <c r="L101" s="10"/>
      <c r="M101" s="10"/>
      <c r="N101" s="10"/>
    </row>
    <row r="102" spans="2:14" s="7" customFormat="1">
      <c r="B102" s="10"/>
      <c r="C102" s="10"/>
      <c r="D102" s="10"/>
      <c r="E102" s="10"/>
      <c r="F102" s="10"/>
      <c r="G102" s="10"/>
      <c r="H102" s="10"/>
      <c r="I102" s="10"/>
      <c r="J102" s="10"/>
      <c r="K102" s="10"/>
      <c r="L102" s="10"/>
      <c r="M102" s="10"/>
      <c r="N102" s="10"/>
    </row>
    <row r="103" spans="2:14" s="7" customFormat="1">
      <c r="B103" s="10"/>
      <c r="C103" s="10"/>
      <c r="D103" s="10"/>
      <c r="E103" s="10"/>
      <c r="F103" s="10"/>
      <c r="G103" s="10"/>
      <c r="H103" s="10"/>
      <c r="I103" s="10"/>
      <c r="J103" s="10"/>
      <c r="K103" s="10"/>
      <c r="L103" s="10"/>
      <c r="M103" s="10"/>
      <c r="N103" s="10"/>
    </row>
    <row r="104" spans="2:14" s="7" customFormat="1">
      <c r="B104" s="10"/>
      <c r="C104" s="10"/>
      <c r="D104" s="10"/>
      <c r="E104" s="10"/>
      <c r="F104" s="10"/>
      <c r="G104" s="10"/>
      <c r="H104" s="10"/>
      <c r="I104" s="10"/>
      <c r="J104" s="10"/>
      <c r="K104" s="10"/>
      <c r="L104" s="10"/>
      <c r="M104" s="10"/>
      <c r="N104" s="10"/>
    </row>
    <row r="105" spans="2:14" s="7" customFormat="1">
      <c r="B105" s="10"/>
      <c r="C105" s="10"/>
      <c r="D105" s="10"/>
      <c r="E105" s="10"/>
      <c r="F105" s="10"/>
      <c r="G105" s="10"/>
      <c r="H105" s="10"/>
      <c r="I105" s="10"/>
      <c r="J105" s="10"/>
      <c r="K105" s="10"/>
      <c r="L105" s="10"/>
      <c r="M105" s="10"/>
      <c r="N105" s="10"/>
    </row>
    <row r="106" spans="2:14" s="7" customFormat="1">
      <c r="B106" s="10"/>
      <c r="C106" s="10"/>
      <c r="D106" s="10"/>
      <c r="E106" s="10"/>
      <c r="F106" s="10"/>
      <c r="G106" s="10"/>
      <c r="H106" s="10"/>
      <c r="I106" s="10"/>
      <c r="J106" s="10"/>
      <c r="K106" s="10"/>
      <c r="L106" s="10"/>
      <c r="M106" s="10"/>
      <c r="N106" s="10"/>
    </row>
    <row r="107" spans="2:14" s="7" customFormat="1">
      <c r="B107" s="10"/>
      <c r="C107" s="10"/>
      <c r="D107" s="10"/>
      <c r="E107" s="10"/>
      <c r="F107" s="10"/>
      <c r="G107" s="10"/>
      <c r="H107" s="10"/>
      <c r="I107" s="10"/>
      <c r="J107" s="10"/>
      <c r="K107" s="10"/>
      <c r="L107" s="10"/>
      <c r="M107" s="10"/>
      <c r="N107" s="10"/>
    </row>
    <row r="108" spans="2:14" s="7" customFormat="1">
      <c r="B108" s="10"/>
      <c r="C108" s="10"/>
      <c r="D108" s="10"/>
      <c r="E108" s="10"/>
      <c r="F108" s="10"/>
      <c r="G108" s="10"/>
      <c r="H108" s="10"/>
      <c r="I108" s="10"/>
      <c r="J108" s="10"/>
      <c r="K108" s="10"/>
      <c r="L108" s="10"/>
      <c r="M108" s="10"/>
      <c r="N108" s="10"/>
    </row>
    <row r="109" spans="2:14" s="7" customFormat="1">
      <c r="B109" s="10"/>
      <c r="C109" s="10"/>
      <c r="D109" s="10"/>
      <c r="E109" s="10"/>
      <c r="F109" s="10"/>
      <c r="G109" s="10"/>
      <c r="H109" s="10"/>
      <c r="I109" s="10"/>
      <c r="J109" s="10"/>
      <c r="K109" s="10"/>
      <c r="L109" s="10"/>
      <c r="M109" s="10"/>
      <c r="N109" s="10"/>
    </row>
    <row r="110" spans="2:14" s="7" customFormat="1">
      <c r="B110" s="10"/>
      <c r="C110" s="10"/>
      <c r="D110" s="10"/>
      <c r="E110" s="10"/>
      <c r="F110" s="10"/>
      <c r="G110" s="10"/>
      <c r="H110" s="10"/>
      <c r="I110" s="10"/>
      <c r="J110" s="10"/>
      <c r="K110" s="10"/>
      <c r="L110" s="10"/>
      <c r="M110" s="10"/>
      <c r="N110" s="10"/>
    </row>
    <row r="111" spans="2:14" s="7" customFormat="1">
      <c r="B111" s="10"/>
      <c r="C111" s="10"/>
      <c r="D111" s="10"/>
      <c r="E111" s="10"/>
      <c r="F111" s="10"/>
      <c r="G111" s="10"/>
      <c r="H111" s="10"/>
      <c r="I111" s="10"/>
      <c r="J111" s="10"/>
      <c r="K111" s="10"/>
      <c r="L111" s="10"/>
      <c r="M111" s="10"/>
      <c r="N111" s="10"/>
    </row>
    <row r="112" spans="2:14" s="7" customFormat="1">
      <c r="B112" s="10"/>
      <c r="C112" s="10"/>
      <c r="D112" s="10"/>
      <c r="E112" s="10"/>
      <c r="F112" s="10"/>
      <c r="G112" s="10"/>
      <c r="H112" s="10"/>
      <c r="I112" s="10"/>
      <c r="J112" s="10"/>
      <c r="K112" s="10"/>
      <c r="L112" s="10"/>
      <c r="M112" s="10"/>
      <c r="N112" s="10"/>
    </row>
    <row r="113" spans="2:14" s="7" customFormat="1">
      <c r="B113" s="10"/>
      <c r="C113" s="10"/>
      <c r="D113" s="10"/>
      <c r="E113" s="10"/>
      <c r="F113" s="10"/>
      <c r="G113" s="10"/>
      <c r="H113" s="10"/>
      <c r="I113" s="10"/>
      <c r="J113" s="10"/>
      <c r="K113" s="10"/>
      <c r="L113" s="10"/>
      <c r="M113" s="10"/>
      <c r="N113" s="10"/>
    </row>
    <row r="114" spans="2:14" s="7" customFormat="1">
      <c r="B114" s="10"/>
      <c r="C114" s="10"/>
      <c r="D114" s="10"/>
      <c r="E114" s="10"/>
      <c r="F114" s="10"/>
      <c r="G114" s="10"/>
      <c r="H114" s="10"/>
      <c r="I114" s="10"/>
      <c r="J114" s="10"/>
      <c r="K114" s="10"/>
      <c r="L114" s="10"/>
      <c r="M114" s="10"/>
      <c r="N114" s="10"/>
    </row>
    <row r="115" spans="2:14" s="7" customFormat="1">
      <c r="B115" s="10"/>
      <c r="C115" s="10"/>
      <c r="D115" s="10"/>
      <c r="E115" s="10"/>
      <c r="F115" s="10"/>
      <c r="G115" s="10"/>
      <c r="H115" s="10"/>
      <c r="I115" s="10"/>
      <c r="J115" s="10"/>
      <c r="K115" s="10"/>
      <c r="L115" s="10"/>
      <c r="M115" s="10"/>
      <c r="N115" s="10"/>
    </row>
    <row r="116" spans="2:14" s="7" customFormat="1">
      <c r="B116" s="10"/>
      <c r="C116" s="10"/>
      <c r="D116" s="10"/>
      <c r="E116" s="10"/>
      <c r="F116" s="10"/>
      <c r="G116" s="10"/>
      <c r="H116" s="10"/>
      <c r="I116" s="10"/>
      <c r="J116" s="10"/>
      <c r="K116" s="10"/>
      <c r="L116" s="10"/>
      <c r="M116" s="10"/>
      <c r="N116" s="10"/>
    </row>
    <row r="117" spans="2:14" s="7" customFormat="1">
      <c r="B117" s="10"/>
      <c r="C117" s="10"/>
      <c r="D117" s="10"/>
      <c r="E117" s="10"/>
      <c r="F117" s="10"/>
      <c r="G117" s="10"/>
      <c r="H117" s="10"/>
      <c r="I117" s="10"/>
      <c r="J117" s="10"/>
      <c r="K117" s="10"/>
      <c r="L117" s="10"/>
      <c r="M117" s="10"/>
      <c r="N117" s="10"/>
    </row>
    <row r="118" spans="2:14" s="7" customFormat="1">
      <c r="B118" s="10"/>
      <c r="C118" s="10"/>
      <c r="D118" s="10"/>
      <c r="E118" s="10"/>
      <c r="F118" s="10"/>
      <c r="G118" s="10"/>
      <c r="H118" s="10"/>
      <c r="I118" s="10"/>
      <c r="J118" s="10"/>
      <c r="K118" s="10"/>
      <c r="L118" s="10"/>
      <c r="M118" s="10"/>
      <c r="N118" s="10"/>
    </row>
    <row r="119" spans="2:14" s="7" customFormat="1">
      <c r="B119" s="10"/>
      <c r="C119" s="10"/>
      <c r="D119" s="10"/>
      <c r="E119" s="10"/>
      <c r="F119" s="10"/>
      <c r="G119" s="10"/>
      <c r="H119" s="10"/>
      <c r="I119" s="10"/>
      <c r="J119" s="10"/>
      <c r="K119" s="10"/>
      <c r="L119" s="10"/>
      <c r="M119" s="10"/>
      <c r="N119" s="10"/>
    </row>
    <row r="120" spans="2:14" s="7" customFormat="1">
      <c r="B120" s="10"/>
      <c r="C120" s="10"/>
      <c r="D120" s="10"/>
      <c r="E120" s="10"/>
      <c r="F120" s="10"/>
      <c r="G120" s="10"/>
      <c r="H120" s="10"/>
      <c r="I120" s="10"/>
      <c r="J120" s="10"/>
      <c r="K120" s="10"/>
      <c r="L120" s="10"/>
      <c r="M120" s="10"/>
      <c r="N120" s="10"/>
    </row>
    <row r="121" spans="2:14" s="7" customFormat="1">
      <c r="B121" s="10"/>
      <c r="C121" s="10"/>
      <c r="D121" s="10"/>
      <c r="E121" s="10"/>
      <c r="F121" s="10"/>
      <c r="G121" s="10"/>
      <c r="H121" s="10"/>
      <c r="I121" s="10"/>
      <c r="J121" s="10"/>
      <c r="K121" s="10"/>
      <c r="L121" s="10"/>
      <c r="M121" s="10"/>
      <c r="N121" s="10"/>
    </row>
    <row r="122" spans="2:14" s="7" customFormat="1">
      <c r="B122" s="10"/>
      <c r="C122" s="10"/>
      <c r="D122" s="10"/>
      <c r="E122" s="10"/>
      <c r="F122" s="10"/>
      <c r="G122" s="10"/>
      <c r="H122" s="10"/>
      <c r="I122" s="10"/>
      <c r="J122" s="10"/>
      <c r="K122" s="10"/>
      <c r="L122" s="10"/>
      <c r="M122" s="10"/>
      <c r="N122" s="10"/>
    </row>
    <row r="123" spans="2:14" s="7" customFormat="1">
      <c r="B123" s="10"/>
      <c r="C123" s="10"/>
      <c r="D123" s="10"/>
      <c r="E123" s="10"/>
      <c r="F123" s="10"/>
      <c r="G123" s="10"/>
      <c r="H123" s="10"/>
      <c r="I123" s="10"/>
      <c r="J123" s="10"/>
      <c r="K123" s="10"/>
      <c r="L123" s="10"/>
      <c r="M123" s="10"/>
      <c r="N123" s="10"/>
    </row>
    <row r="124" spans="2:14" s="7" customFormat="1">
      <c r="B124" s="10"/>
      <c r="C124" s="10"/>
      <c r="D124" s="10"/>
      <c r="E124" s="10"/>
      <c r="F124" s="10"/>
      <c r="G124" s="10"/>
      <c r="H124" s="10"/>
      <c r="I124" s="10"/>
      <c r="J124" s="10"/>
      <c r="K124" s="10"/>
      <c r="L124" s="10"/>
      <c r="M124" s="10"/>
      <c r="N124" s="10"/>
    </row>
    <row r="125" spans="2:14" s="7" customFormat="1">
      <c r="B125" s="10"/>
      <c r="C125" s="10"/>
      <c r="D125" s="10"/>
      <c r="E125" s="10"/>
      <c r="F125" s="10"/>
      <c r="G125" s="10"/>
      <c r="H125" s="10"/>
      <c r="I125" s="10"/>
      <c r="J125" s="10"/>
      <c r="K125" s="10"/>
      <c r="L125" s="10"/>
      <c r="M125" s="10"/>
      <c r="N125" s="10"/>
    </row>
    <row r="126" spans="2:14" s="7" customFormat="1">
      <c r="B126" s="10"/>
      <c r="C126" s="10"/>
      <c r="D126" s="10"/>
      <c r="E126" s="10"/>
      <c r="F126" s="10"/>
      <c r="G126" s="10"/>
      <c r="H126" s="10"/>
      <c r="I126" s="10"/>
      <c r="J126" s="10"/>
      <c r="K126" s="10"/>
      <c r="L126" s="10"/>
      <c r="M126" s="10"/>
      <c r="N126" s="10"/>
    </row>
    <row r="127" spans="2:14" s="7" customFormat="1">
      <c r="B127" s="10"/>
      <c r="C127" s="10"/>
      <c r="D127" s="10"/>
      <c r="E127" s="10"/>
      <c r="F127" s="10"/>
      <c r="G127" s="10"/>
      <c r="H127" s="10"/>
      <c r="I127" s="10"/>
      <c r="J127" s="10"/>
      <c r="K127" s="10"/>
      <c r="L127" s="10"/>
      <c r="M127" s="10"/>
      <c r="N127" s="10"/>
    </row>
    <row r="128" spans="2:14" s="7" customFormat="1">
      <c r="B128" s="10"/>
      <c r="C128" s="10"/>
      <c r="D128" s="10"/>
      <c r="E128" s="10"/>
      <c r="F128" s="10"/>
      <c r="G128" s="10"/>
      <c r="H128" s="10"/>
      <c r="I128" s="10"/>
      <c r="J128" s="10"/>
      <c r="K128" s="10"/>
      <c r="L128" s="10"/>
      <c r="M128" s="10"/>
      <c r="N128" s="10"/>
    </row>
    <row r="129" spans="2:14" s="7" customFormat="1">
      <c r="B129" s="10"/>
      <c r="C129" s="10"/>
      <c r="D129" s="10"/>
      <c r="E129" s="10"/>
      <c r="F129" s="10"/>
      <c r="G129" s="10"/>
      <c r="H129" s="10"/>
      <c r="I129" s="10"/>
      <c r="J129" s="10"/>
      <c r="K129" s="10"/>
      <c r="L129" s="10"/>
      <c r="M129" s="10"/>
      <c r="N129" s="10"/>
    </row>
    <row r="130" spans="2:14" s="7" customFormat="1">
      <c r="B130" s="10"/>
      <c r="C130" s="10"/>
      <c r="D130" s="10"/>
      <c r="E130" s="10"/>
      <c r="F130" s="10"/>
      <c r="G130" s="10"/>
      <c r="H130" s="10"/>
      <c r="I130" s="10"/>
      <c r="J130" s="10"/>
      <c r="K130" s="10"/>
      <c r="L130" s="10"/>
      <c r="M130" s="10"/>
      <c r="N130" s="10"/>
    </row>
    <row r="131" spans="2:14" s="7" customFormat="1">
      <c r="B131" s="10"/>
      <c r="C131" s="10"/>
      <c r="D131" s="10"/>
      <c r="E131" s="10"/>
      <c r="F131" s="10"/>
      <c r="G131" s="10"/>
      <c r="H131" s="10"/>
      <c r="I131" s="10"/>
      <c r="J131" s="10"/>
      <c r="K131" s="10"/>
      <c r="L131" s="10"/>
      <c r="M131" s="10"/>
      <c r="N131" s="10"/>
    </row>
    <row r="132" spans="2:14" s="7" customFormat="1">
      <c r="B132" s="10"/>
      <c r="C132" s="10"/>
      <c r="D132" s="10"/>
      <c r="E132" s="10"/>
      <c r="F132" s="10"/>
      <c r="G132" s="10"/>
      <c r="H132" s="10"/>
      <c r="I132" s="10"/>
      <c r="J132" s="10"/>
      <c r="K132" s="10"/>
      <c r="L132" s="10"/>
      <c r="M132" s="10"/>
      <c r="N132" s="10"/>
    </row>
    <row r="133" spans="2:14" s="7" customFormat="1">
      <c r="B133" s="10"/>
      <c r="C133" s="10"/>
      <c r="D133" s="10"/>
      <c r="E133" s="10"/>
      <c r="F133" s="10"/>
      <c r="G133" s="10"/>
      <c r="H133" s="10"/>
      <c r="I133" s="10"/>
      <c r="J133" s="10"/>
      <c r="K133" s="10"/>
      <c r="L133" s="10"/>
      <c r="M133" s="10"/>
      <c r="N133" s="10"/>
    </row>
    <row r="134" spans="2:14" s="7" customFormat="1">
      <c r="B134" s="10"/>
      <c r="C134" s="10"/>
      <c r="D134" s="10"/>
      <c r="E134" s="10"/>
      <c r="F134" s="10"/>
      <c r="G134" s="10"/>
      <c r="H134" s="10"/>
      <c r="I134" s="10"/>
      <c r="J134" s="10"/>
      <c r="K134" s="10"/>
      <c r="L134" s="10"/>
      <c r="M134" s="10"/>
      <c r="N134" s="10"/>
    </row>
    <row r="135" spans="2:14" s="7" customFormat="1">
      <c r="B135" s="10"/>
      <c r="C135" s="10"/>
      <c r="D135" s="10"/>
      <c r="E135" s="10"/>
      <c r="F135" s="10"/>
      <c r="G135" s="10"/>
      <c r="H135" s="10"/>
      <c r="I135" s="10"/>
      <c r="J135" s="10"/>
      <c r="K135" s="10"/>
      <c r="L135" s="10"/>
      <c r="M135" s="10"/>
      <c r="N135" s="10"/>
    </row>
    <row r="136" spans="2:14" s="7" customFormat="1">
      <c r="B136" s="10"/>
      <c r="C136" s="10"/>
      <c r="D136" s="10"/>
      <c r="E136" s="10"/>
      <c r="F136" s="10"/>
      <c r="G136" s="10"/>
      <c r="H136" s="10"/>
      <c r="I136" s="10"/>
      <c r="J136" s="10"/>
      <c r="K136" s="10"/>
      <c r="L136" s="10"/>
      <c r="M136" s="10"/>
      <c r="N136" s="10"/>
    </row>
    <row r="137" spans="2:14" s="7" customFormat="1">
      <c r="B137" s="10"/>
      <c r="C137" s="10"/>
      <c r="D137" s="10"/>
      <c r="E137" s="10"/>
      <c r="F137" s="10"/>
      <c r="G137" s="10"/>
      <c r="H137" s="10"/>
      <c r="I137" s="10"/>
      <c r="J137" s="10"/>
      <c r="K137" s="10"/>
      <c r="L137" s="10"/>
      <c r="M137" s="10"/>
      <c r="N137" s="10"/>
    </row>
    <row r="138" spans="2:14" s="7" customFormat="1">
      <c r="B138" s="10"/>
      <c r="C138" s="10"/>
      <c r="D138" s="10"/>
      <c r="E138" s="10"/>
      <c r="F138" s="10"/>
      <c r="G138" s="10"/>
      <c r="H138" s="10"/>
      <c r="I138" s="10"/>
      <c r="J138" s="10"/>
      <c r="K138" s="10"/>
      <c r="L138" s="10"/>
      <c r="M138" s="10"/>
      <c r="N138" s="10"/>
    </row>
    <row r="139" spans="2:14" s="7" customFormat="1">
      <c r="B139" s="10"/>
      <c r="C139" s="10"/>
      <c r="D139" s="10"/>
      <c r="E139" s="10"/>
      <c r="F139" s="10"/>
      <c r="G139" s="10"/>
      <c r="H139" s="10"/>
      <c r="I139" s="10"/>
      <c r="J139" s="10"/>
      <c r="K139" s="10"/>
      <c r="L139" s="10"/>
      <c r="M139" s="10"/>
      <c r="N139" s="10"/>
    </row>
    <row r="140" spans="2:14" s="7" customFormat="1">
      <c r="B140" s="10"/>
      <c r="C140" s="10"/>
      <c r="D140" s="10"/>
      <c r="E140" s="10"/>
      <c r="F140" s="10"/>
      <c r="G140" s="10"/>
      <c r="H140" s="10"/>
      <c r="I140" s="10"/>
      <c r="J140" s="10"/>
      <c r="K140" s="10"/>
      <c r="L140" s="10"/>
      <c r="M140" s="10"/>
      <c r="N140" s="10"/>
    </row>
    <row r="141" spans="2:14" s="7" customFormat="1">
      <c r="B141" s="10"/>
      <c r="C141" s="10"/>
      <c r="D141" s="10"/>
      <c r="E141" s="10"/>
      <c r="F141" s="10"/>
      <c r="G141" s="10"/>
      <c r="H141" s="10"/>
      <c r="I141" s="10"/>
      <c r="J141" s="10"/>
      <c r="K141" s="10"/>
      <c r="L141" s="10"/>
      <c r="M141" s="10"/>
      <c r="N141" s="10"/>
    </row>
    <row r="142" spans="2:14" s="7" customFormat="1">
      <c r="B142" s="10"/>
      <c r="C142" s="10"/>
      <c r="D142" s="10"/>
      <c r="E142" s="10"/>
      <c r="F142" s="10"/>
      <c r="G142" s="10"/>
      <c r="H142" s="10"/>
      <c r="I142" s="10"/>
      <c r="J142" s="10"/>
      <c r="K142" s="10"/>
      <c r="L142" s="10"/>
      <c r="M142" s="10"/>
      <c r="N142" s="10"/>
    </row>
    <row r="143" spans="2:14" s="7" customFormat="1">
      <c r="B143" s="10"/>
      <c r="C143" s="10"/>
      <c r="D143" s="10"/>
      <c r="E143" s="10"/>
      <c r="F143" s="10"/>
      <c r="G143" s="10"/>
      <c r="H143" s="10"/>
      <c r="I143" s="10"/>
      <c r="J143" s="10"/>
      <c r="K143" s="10"/>
      <c r="L143" s="10"/>
      <c r="M143" s="10"/>
      <c r="N143" s="10"/>
    </row>
    <row r="144" spans="2:14" s="7" customFormat="1">
      <c r="B144" s="10"/>
      <c r="C144" s="10"/>
      <c r="D144" s="10"/>
      <c r="E144" s="10"/>
      <c r="F144" s="10"/>
      <c r="G144" s="10"/>
      <c r="H144" s="10"/>
      <c r="I144" s="10"/>
      <c r="J144" s="10"/>
      <c r="K144" s="10"/>
      <c r="L144" s="10"/>
      <c r="M144" s="10"/>
      <c r="N144" s="10"/>
    </row>
    <row r="145" spans="2:14" s="7" customFormat="1">
      <c r="B145" s="10"/>
      <c r="C145" s="10"/>
      <c r="D145" s="10"/>
      <c r="E145" s="10"/>
      <c r="F145" s="10"/>
      <c r="G145" s="10"/>
      <c r="H145" s="10"/>
      <c r="I145" s="10"/>
      <c r="J145" s="10"/>
      <c r="K145" s="10"/>
      <c r="L145" s="10"/>
      <c r="M145" s="10"/>
      <c r="N145" s="10"/>
    </row>
    <row r="146" spans="2:14" s="7" customFormat="1">
      <c r="B146" s="10"/>
      <c r="C146" s="10"/>
      <c r="D146" s="10"/>
      <c r="E146" s="10"/>
      <c r="F146" s="10"/>
      <c r="G146" s="10"/>
      <c r="H146" s="10"/>
      <c r="I146" s="10"/>
      <c r="J146" s="10"/>
      <c r="K146" s="10"/>
      <c r="L146" s="10"/>
      <c r="M146" s="10"/>
      <c r="N146" s="10"/>
    </row>
    <row r="147" spans="2:14" s="7" customFormat="1">
      <c r="B147" s="10"/>
      <c r="C147" s="10"/>
      <c r="D147" s="10"/>
      <c r="E147" s="10"/>
      <c r="F147" s="10"/>
      <c r="G147" s="10"/>
      <c r="H147" s="10"/>
      <c r="I147" s="10"/>
      <c r="J147" s="10"/>
      <c r="K147" s="10"/>
      <c r="L147" s="10"/>
      <c r="M147" s="10"/>
      <c r="N147" s="10"/>
    </row>
    <row r="148" spans="2:14" s="7" customFormat="1">
      <c r="B148" s="10"/>
      <c r="C148" s="10"/>
      <c r="D148" s="10"/>
      <c r="E148" s="10"/>
      <c r="F148" s="10"/>
      <c r="G148" s="10"/>
      <c r="H148" s="10"/>
      <c r="I148" s="10"/>
      <c r="J148" s="10"/>
      <c r="K148" s="10"/>
      <c r="L148" s="10"/>
      <c r="M148" s="10"/>
      <c r="N148" s="10"/>
    </row>
    <row r="149" spans="2:14" s="7" customFormat="1">
      <c r="B149" s="10"/>
      <c r="C149" s="10"/>
      <c r="D149" s="10"/>
      <c r="E149" s="10"/>
      <c r="F149" s="10"/>
      <c r="G149" s="10"/>
      <c r="H149" s="10"/>
      <c r="I149" s="10"/>
      <c r="J149" s="10"/>
      <c r="K149" s="10"/>
      <c r="L149" s="10"/>
      <c r="M149" s="10"/>
      <c r="N149" s="10"/>
    </row>
    <row r="150" spans="2:14" s="7" customFormat="1">
      <c r="B150" s="10"/>
      <c r="C150" s="10"/>
      <c r="D150" s="10"/>
      <c r="E150" s="10"/>
      <c r="F150" s="10"/>
      <c r="G150" s="10"/>
      <c r="H150" s="10"/>
      <c r="I150" s="10"/>
      <c r="J150" s="10"/>
      <c r="K150" s="10"/>
      <c r="L150" s="10"/>
      <c r="M150" s="10"/>
      <c r="N150" s="10"/>
    </row>
    <row r="151" spans="2:14" s="7" customFormat="1">
      <c r="B151" s="10"/>
      <c r="C151" s="10"/>
      <c r="D151" s="10"/>
      <c r="E151" s="10"/>
      <c r="F151" s="10"/>
      <c r="G151" s="10"/>
      <c r="H151" s="10"/>
      <c r="I151" s="10"/>
      <c r="J151" s="10"/>
      <c r="K151" s="10"/>
      <c r="L151" s="10"/>
      <c r="M151" s="10"/>
      <c r="N151" s="10"/>
    </row>
    <row r="152" spans="2:14" s="7" customFormat="1">
      <c r="B152" s="10"/>
      <c r="C152" s="10"/>
      <c r="D152" s="10"/>
      <c r="E152" s="10"/>
      <c r="F152" s="10"/>
      <c r="G152" s="10"/>
      <c r="H152" s="10"/>
      <c r="I152" s="10"/>
      <c r="J152" s="10"/>
      <c r="K152" s="10"/>
      <c r="L152" s="10"/>
      <c r="M152" s="10"/>
      <c r="N152" s="10"/>
    </row>
    <row r="153" spans="2:14" s="7" customFormat="1">
      <c r="B153" s="10"/>
      <c r="C153" s="10"/>
      <c r="D153" s="10"/>
      <c r="E153" s="10"/>
      <c r="F153" s="10"/>
      <c r="G153" s="10"/>
      <c r="H153" s="10"/>
      <c r="I153" s="10"/>
      <c r="J153" s="10"/>
      <c r="K153" s="10"/>
      <c r="L153" s="10"/>
      <c r="M153" s="10"/>
      <c r="N153" s="10"/>
    </row>
    <row r="154" spans="2:14" s="7" customFormat="1">
      <c r="B154" s="10"/>
      <c r="C154" s="10"/>
      <c r="D154" s="10"/>
      <c r="E154" s="10"/>
      <c r="F154" s="10"/>
      <c r="G154" s="10"/>
      <c r="H154" s="10"/>
      <c r="I154" s="10"/>
      <c r="J154" s="10"/>
      <c r="K154" s="10"/>
      <c r="L154" s="10"/>
      <c r="M154" s="10"/>
      <c r="N154" s="10"/>
    </row>
    <row r="155" spans="2:14" s="7" customFormat="1">
      <c r="B155" s="10"/>
      <c r="C155" s="10"/>
      <c r="D155" s="10"/>
      <c r="E155" s="10"/>
      <c r="F155" s="10"/>
      <c r="G155" s="10"/>
      <c r="H155" s="10"/>
      <c r="I155" s="10"/>
      <c r="J155" s="10"/>
      <c r="K155" s="10"/>
      <c r="L155" s="10"/>
      <c r="M155" s="10"/>
      <c r="N155" s="10"/>
    </row>
    <row r="156" spans="2:14" s="7" customFormat="1">
      <c r="B156" s="10"/>
      <c r="C156" s="10"/>
      <c r="D156" s="10"/>
      <c r="E156" s="10"/>
      <c r="F156" s="10"/>
      <c r="G156" s="10"/>
      <c r="H156" s="10"/>
      <c r="I156" s="10"/>
      <c r="J156" s="10"/>
      <c r="K156" s="10"/>
      <c r="L156" s="10"/>
      <c r="M156" s="10"/>
      <c r="N156" s="10"/>
    </row>
    <row r="157" spans="2:14" s="7" customFormat="1">
      <c r="B157" s="10"/>
      <c r="C157" s="10"/>
      <c r="D157" s="10"/>
      <c r="E157" s="10"/>
      <c r="F157" s="10"/>
      <c r="G157" s="10"/>
      <c r="H157" s="10"/>
      <c r="I157" s="10"/>
      <c r="J157" s="10"/>
      <c r="K157" s="10"/>
      <c r="L157" s="10"/>
      <c r="M157" s="10"/>
      <c r="N157" s="10"/>
    </row>
    <row r="158" spans="2:14" s="7" customFormat="1">
      <c r="B158" s="10"/>
      <c r="C158" s="10"/>
      <c r="D158" s="10"/>
      <c r="E158" s="10"/>
      <c r="F158" s="10"/>
      <c r="G158" s="10"/>
      <c r="H158" s="10"/>
      <c r="I158" s="10"/>
      <c r="J158" s="10"/>
      <c r="K158" s="10"/>
      <c r="L158" s="10"/>
      <c r="M158" s="10"/>
      <c r="N158" s="10"/>
    </row>
    <row r="159" spans="2:14" s="7" customFormat="1">
      <c r="B159" s="10"/>
      <c r="C159" s="10"/>
      <c r="D159" s="10"/>
      <c r="E159" s="10"/>
      <c r="F159" s="10"/>
      <c r="G159" s="10"/>
      <c r="H159" s="10"/>
      <c r="I159" s="10"/>
      <c r="J159" s="10"/>
      <c r="K159" s="10"/>
      <c r="L159" s="10"/>
      <c r="M159" s="10"/>
      <c r="N159" s="10"/>
    </row>
    <row r="160" spans="2:14" s="7" customFormat="1">
      <c r="B160" s="10"/>
      <c r="C160" s="10"/>
      <c r="D160" s="10"/>
      <c r="E160" s="10"/>
      <c r="F160" s="10"/>
      <c r="G160" s="10"/>
      <c r="H160" s="10"/>
      <c r="I160" s="10"/>
      <c r="J160" s="10"/>
      <c r="K160" s="10"/>
      <c r="L160" s="10"/>
      <c r="M160" s="10"/>
      <c r="N160" s="10"/>
    </row>
    <row r="161" spans="2:14" s="7" customFormat="1">
      <c r="B161" s="10"/>
      <c r="C161" s="10"/>
      <c r="D161" s="10"/>
      <c r="E161" s="10"/>
      <c r="F161" s="10"/>
      <c r="G161" s="10"/>
      <c r="H161" s="10"/>
      <c r="I161" s="10"/>
      <c r="J161" s="10"/>
      <c r="K161" s="10"/>
      <c r="L161" s="10"/>
      <c r="M161" s="10"/>
      <c r="N161" s="10"/>
    </row>
    <row r="162" spans="2:14" s="7" customFormat="1">
      <c r="B162" s="10"/>
      <c r="C162" s="10"/>
      <c r="D162" s="10"/>
      <c r="E162" s="10"/>
      <c r="F162" s="10"/>
      <c r="G162" s="10"/>
      <c r="H162" s="10"/>
      <c r="I162" s="10"/>
      <c r="J162" s="10"/>
      <c r="K162" s="10"/>
      <c r="L162" s="10"/>
      <c r="M162" s="10"/>
      <c r="N162" s="10"/>
    </row>
    <row r="163" spans="2:14" s="7" customFormat="1">
      <c r="B163" s="10"/>
      <c r="C163" s="10"/>
      <c r="D163" s="10"/>
      <c r="E163" s="10"/>
      <c r="F163" s="10"/>
      <c r="G163" s="10"/>
      <c r="H163" s="10"/>
      <c r="I163" s="10"/>
      <c r="J163" s="10"/>
      <c r="K163" s="10"/>
      <c r="L163" s="10"/>
      <c r="M163" s="10"/>
      <c r="N163" s="10"/>
    </row>
    <row r="164" spans="2:14" s="7" customFormat="1">
      <c r="B164" s="10"/>
      <c r="C164" s="10"/>
      <c r="D164" s="10"/>
      <c r="E164" s="10"/>
      <c r="F164" s="10"/>
      <c r="G164" s="10"/>
      <c r="H164" s="10"/>
      <c r="I164" s="10"/>
      <c r="J164" s="10"/>
      <c r="K164" s="10"/>
      <c r="L164" s="10"/>
      <c r="M164" s="10"/>
      <c r="N164" s="10"/>
    </row>
    <row r="165" spans="2:14" s="7" customFormat="1">
      <c r="B165" s="10"/>
      <c r="C165" s="10"/>
      <c r="D165" s="10"/>
      <c r="E165" s="10"/>
      <c r="F165" s="10"/>
      <c r="G165" s="10"/>
      <c r="H165" s="10"/>
      <c r="I165" s="10"/>
      <c r="J165" s="10"/>
      <c r="K165" s="10"/>
      <c r="L165" s="10"/>
      <c r="M165" s="10"/>
      <c r="N165" s="10"/>
    </row>
    <row r="166" spans="2:14" s="7" customFormat="1">
      <c r="B166" s="10"/>
      <c r="C166" s="10"/>
      <c r="D166" s="10"/>
      <c r="E166" s="10"/>
      <c r="F166" s="10"/>
      <c r="G166" s="10"/>
      <c r="H166" s="10"/>
      <c r="I166" s="10"/>
      <c r="J166" s="10"/>
      <c r="K166" s="10"/>
      <c r="L166" s="10"/>
      <c r="M166" s="10"/>
      <c r="N166" s="10"/>
    </row>
    <row r="167" spans="2:14" s="7" customFormat="1">
      <c r="B167" s="10"/>
      <c r="C167" s="10"/>
      <c r="D167" s="10"/>
      <c r="E167" s="10"/>
      <c r="F167" s="10"/>
      <c r="G167" s="10"/>
      <c r="H167" s="10"/>
      <c r="I167" s="10"/>
      <c r="J167" s="10"/>
      <c r="K167" s="10"/>
      <c r="L167" s="10"/>
      <c r="M167" s="10"/>
      <c r="N167" s="10"/>
    </row>
    <row r="168" spans="2:14" s="7" customFormat="1">
      <c r="B168" s="10"/>
      <c r="C168" s="10"/>
      <c r="D168" s="10"/>
      <c r="E168" s="10"/>
      <c r="F168" s="10"/>
      <c r="G168" s="10"/>
      <c r="H168" s="10"/>
      <c r="I168" s="10"/>
      <c r="J168" s="10"/>
      <c r="K168" s="10"/>
      <c r="L168" s="10"/>
      <c r="M168" s="10"/>
      <c r="N168" s="10"/>
    </row>
    <row r="169" spans="2:14" s="7" customFormat="1">
      <c r="B169" s="10"/>
      <c r="C169" s="10"/>
      <c r="D169" s="10"/>
      <c r="E169" s="10"/>
      <c r="F169" s="10"/>
      <c r="G169" s="10"/>
      <c r="H169" s="10"/>
      <c r="I169" s="10"/>
      <c r="J169" s="10"/>
      <c r="K169" s="10"/>
      <c r="L169" s="10"/>
      <c r="M169" s="10"/>
      <c r="N169" s="10"/>
    </row>
    <row r="170" spans="2:14" s="7" customFormat="1">
      <c r="B170" s="10"/>
      <c r="C170" s="10"/>
      <c r="D170" s="10"/>
      <c r="E170" s="10"/>
      <c r="F170" s="10"/>
      <c r="G170" s="10"/>
      <c r="H170" s="10"/>
      <c r="I170" s="10"/>
      <c r="J170" s="10"/>
      <c r="K170" s="10"/>
      <c r="L170" s="10"/>
      <c r="M170" s="10"/>
      <c r="N170" s="10"/>
    </row>
    <row r="171" spans="2:14" s="7" customFormat="1">
      <c r="B171" s="10"/>
      <c r="C171" s="10"/>
      <c r="D171" s="10"/>
      <c r="E171" s="10"/>
      <c r="F171" s="10"/>
      <c r="G171" s="10"/>
      <c r="H171" s="10"/>
      <c r="I171" s="10"/>
      <c r="J171" s="10"/>
      <c r="K171" s="10"/>
      <c r="L171" s="10"/>
      <c r="M171" s="10"/>
      <c r="N171" s="10"/>
    </row>
    <row r="172" spans="2:14" s="7" customFormat="1">
      <c r="B172" s="10"/>
      <c r="C172" s="10"/>
      <c r="D172" s="10"/>
      <c r="E172" s="10"/>
      <c r="F172" s="10"/>
      <c r="G172" s="10"/>
      <c r="H172" s="10"/>
      <c r="I172" s="10"/>
      <c r="J172" s="10"/>
      <c r="K172" s="10"/>
      <c r="L172" s="10"/>
      <c r="M172" s="10"/>
      <c r="N172" s="10"/>
    </row>
    <row r="173" spans="2:14" s="7" customFormat="1">
      <c r="B173" s="10"/>
      <c r="C173" s="10"/>
      <c r="D173" s="10"/>
      <c r="E173" s="10"/>
      <c r="F173" s="10"/>
      <c r="G173" s="10"/>
      <c r="H173" s="10"/>
      <c r="I173" s="10"/>
      <c r="J173" s="10"/>
      <c r="K173" s="10"/>
      <c r="L173" s="10"/>
      <c r="M173" s="10"/>
      <c r="N173" s="10"/>
    </row>
    <row r="174" spans="2:14" s="7" customFormat="1">
      <c r="B174" s="10"/>
      <c r="C174" s="10"/>
      <c r="D174" s="10"/>
      <c r="E174" s="10"/>
      <c r="F174" s="10"/>
      <c r="G174" s="10"/>
      <c r="H174" s="10"/>
      <c r="I174" s="10"/>
      <c r="J174" s="10"/>
      <c r="K174" s="10"/>
      <c r="L174" s="10"/>
      <c r="M174" s="10"/>
      <c r="N174" s="10"/>
    </row>
    <row r="175" spans="2:14" s="7" customFormat="1">
      <c r="B175" s="10"/>
      <c r="C175" s="10"/>
      <c r="D175" s="10"/>
      <c r="E175" s="10"/>
      <c r="F175" s="10"/>
      <c r="G175" s="10"/>
      <c r="H175" s="10"/>
      <c r="I175" s="10"/>
      <c r="J175" s="10"/>
      <c r="K175" s="10"/>
      <c r="L175" s="10"/>
      <c r="M175" s="10"/>
      <c r="N175" s="10"/>
    </row>
    <row r="176" spans="2:14" s="7" customFormat="1">
      <c r="B176" s="10"/>
      <c r="C176" s="10"/>
      <c r="D176" s="10"/>
      <c r="E176" s="10"/>
      <c r="F176" s="10"/>
      <c r="G176" s="10"/>
      <c r="H176" s="10"/>
      <c r="I176" s="10"/>
      <c r="J176" s="10"/>
      <c r="K176" s="10"/>
      <c r="L176" s="10"/>
      <c r="M176" s="10"/>
      <c r="N176" s="10"/>
    </row>
  </sheetData>
  <sheetProtection selectLockedCells="1"/>
  <mergeCells count="7">
    <mergeCell ref="R32:AD33"/>
    <mergeCell ref="B1:N1"/>
    <mergeCell ref="B4:N4"/>
    <mergeCell ref="R6:AD7"/>
    <mergeCell ref="R8:AD25"/>
    <mergeCell ref="R26:AD31"/>
    <mergeCell ref="B8:N31"/>
  </mergeCells>
  <phoneticPr fontId="1"/>
  <dataValidations count="1">
    <dataValidation imeMode="hiragana" allowBlank="1" showInputMessage="1" showErrorMessage="1" sqref="R26 R8 B8" xr:uid="{00000000-0002-0000-0A00-000000000000}"/>
  </dataValidations>
  <pageMargins left="0.59055118110236227" right="0.39370078740157483" top="0.78740157480314965" bottom="0.78740157480314965" header="0.31496062992125984" footer="0.31496062992125984"/>
  <pageSetup paperSize="9" scale="63" fitToHeight="0" orientation="portrait" r:id="rId1"/>
  <colBreaks count="1" manualBreakCount="1">
    <brk id="15" max="30"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rgb="FFCC00CC"/>
  </sheetPr>
  <dimension ref="A1:UN154"/>
  <sheetViews>
    <sheetView view="pageBreakPreview" zoomScaleNormal="100" zoomScaleSheetLayoutView="100" workbookViewId="0"/>
  </sheetViews>
  <sheetFormatPr defaultColWidth="9" defaultRowHeight="13"/>
  <cols>
    <col min="1" max="1" width="1.6328125" style="122" customWidth="1"/>
    <col min="2" max="2" width="5" style="122" customWidth="1"/>
    <col min="3" max="15" width="7" style="122" customWidth="1"/>
    <col min="16" max="16" width="1.6328125" style="123" customWidth="1"/>
    <col min="17" max="18" width="4.08984375" style="212" customWidth="1"/>
    <col min="19" max="19" width="7" style="160" bestFit="1" customWidth="1"/>
    <col min="20" max="26" width="7.6328125" style="160" customWidth="1"/>
    <col min="27" max="29" width="7.6328125" style="212" customWidth="1"/>
    <col min="30" max="30" width="4.08984375" style="212" customWidth="1"/>
    <col min="31" max="45" width="9" style="212"/>
    <col min="46" max="16384" width="9" style="122"/>
  </cols>
  <sheetData>
    <row r="1" spans="1:560" customFormat="1" ht="5.15" customHeight="1">
      <c r="A1" s="3"/>
      <c r="B1" s="972"/>
      <c r="C1" s="972"/>
      <c r="D1" s="972"/>
      <c r="E1" s="972"/>
      <c r="F1" s="972"/>
      <c r="G1" s="972"/>
      <c r="H1" s="972"/>
      <c r="I1" s="972"/>
      <c r="J1" s="972"/>
      <c r="K1" s="972"/>
      <c r="L1" s="972"/>
      <c r="M1" s="972"/>
      <c r="N1" s="972"/>
      <c r="O1" s="972"/>
      <c r="P1" s="3"/>
      <c r="Q1" s="160"/>
      <c r="R1" s="160"/>
      <c r="S1" s="160"/>
      <c r="T1" s="160"/>
      <c r="U1" s="160"/>
      <c r="V1" s="160"/>
      <c r="W1" s="160"/>
      <c r="X1" s="160"/>
      <c r="Y1" s="160"/>
      <c r="Z1" s="160"/>
      <c r="AA1" s="160"/>
      <c r="AB1" s="160"/>
      <c r="AC1" s="160"/>
      <c r="AD1" s="160"/>
      <c r="AE1" s="160"/>
      <c r="AF1" s="160"/>
      <c r="AG1" s="160"/>
      <c r="AH1" s="160"/>
      <c r="AI1" s="160"/>
      <c r="AJ1" s="160"/>
      <c r="AK1" s="160"/>
      <c r="AL1" s="160"/>
      <c r="AM1" s="160"/>
      <c r="AN1" s="160"/>
      <c r="AO1" s="160"/>
      <c r="AP1" s="160"/>
      <c r="AQ1" s="160"/>
      <c r="AR1" s="160"/>
      <c r="AS1" s="160"/>
    </row>
    <row r="2" spans="1:560" customFormat="1" ht="16.5">
      <c r="A2" s="3"/>
      <c r="B2" s="207" t="str">
        <f>'4_調査結果から（分析）'!B2</f>
        <v>令和６年度　長吉六反中学校のあゆみ</v>
      </c>
      <c r="C2" s="207"/>
      <c r="D2" s="207"/>
      <c r="E2" s="207"/>
      <c r="F2" s="207"/>
      <c r="G2" s="207"/>
      <c r="H2" s="207"/>
      <c r="I2" s="207"/>
      <c r="J2" s="207"/>
      <c r="K2" s="207"/>
      <c r="L2" s="207"/>
      <c r="M2" s="207"/>
      <c r="N2" s="207"/>
      <c r="O2" s="207"/>
      <c r="P2" s="3"/>
      <c r="Q2" s="160"/>
      <c r="R2" s="160"/>
      <c r="S2" s="160"/>
      <c r="T2" s="160"/>
      <c r="U2" s="160"/>
      <c r="V2" s="160"/>
      <c r="W2" s="160"/>
      <c r="X2" s="160"/>
      <c r="Y2" s="160"/>
      <c r="Z2" s="160"/>
      <c r="AA2" s="160"/>
      <c r="AB2" s="160"/>
      <c r="AC2" s="160"/>
      <c r="AD2" s="160"/>
      <c r="AE2" s="160"/>
      <c r="AF2" s="160"/>
      <c r="AG2" s="160"/>
      <c r="AH2" s="160"/>
      <c r="AI2" s="160"/>
      <c r="AJ2" s="160"/>
      <c r="AK2" s="160"/>
      <c r="AL2" s="160"/>
      <c r="AM2" s="160"/>
      <c r="AN2" s="160"/>
      <c r="AO2" s="160"/>
      <c r="AP2" s="160"/>
      <c r="AQ2" s="160"/>
      <c r="AR2" s="160"/>
      <c r="AS2" s="160"/>
    </row>
    <row r="3" spans="1:560" customFormat="1" ht="16.5">
      <c r="A3" s="3"/>
      <c r="B3" s="206" t="s">
        <v>14</v>
      </c>
      <c r="C3" s="24"/>
      <c r="D3" s="24"/>
      <c r="E3" s="24"/>
      <c r="F3" s="206"/>
      <c r="G3" s="24"/>
      <c r="H3" s="24"/>
      <c r="I3" s="24"/>
      <c r="J3" s="24"/>
      <c r="K3" s="24"/>
      <c r="L3" s="24"/>
      <c r="M3" s="24"/>
      <c r="N3" s="24"/>
      <c r="O3" s="24"/>
      <c r="P3" s="3"/>
      <c r="Q3" s="160"/>
      <c r="R3" s="160"/>
      <c r="S3" s="160"/>
      <c r="T3" s="160"/>
      <c r="U3" s="160"/>
      <c r="V3" s="160"/>
      <c r="W3" s="160"/>
      <c r="X3" s="160"/>
      <c r="Y3" s="160"/>
      <c r="Z3" s="160"/>
      <c r="AA3" s="160"/>
      <c r="AB3" s="160"/>
      <c r="AC3" s="160"/>
      <c r="AD3" s="160"/>
      <c r="AE3" s="160"/>
      <c r="AF3" s="160"/>
      <c r="AG3" s="160"/>
      <c r="AH3" s="160"/>
      <c r="AI3" s="160"/>
      <c r="AJ3" s="160"/>
      <c r="AK3" s="160"/>
      <c r="AL3" s="160"/>
      <c r="AM3" s="160"/>
      <c r="AN3" s="160"/>
      <c r="AO3" s="160"/>
      <c r="AP3" s="160"/>
      <c r="AQ3" s="160"/>
      <c r="AR3" s="160"/>
      <c r="AS3" s="160"/>
    </row>
    <row r="4" spans="1:560" customFormat="1" ht="5.15" customHeight="1">
      <c r="A4" s="3"/>
      <c r="B4" s="972"/>
      <c r="C4" s="972"/>
      <c r="D4" s="972"/>
      <c r="E4" s="972"/>
      <c r="F4" s="972"/>
      <c r="G4" s="972"/>
      <c r="H4" s="972"/>
      <c r="I4" s="972"/>
      <c r="J4" s="972"/>
      <c r="K4" s="972"/>
      <c r="L4" s="972"/>
      <c r="M4" s="972"/>
      <c r="N4" s="972"/>
      <c r="O4" s="972"/>
      <c r="P4" s="3"/>
      <c r="Q4" s="160"/>
      <c r="R4" s="160"/>
      <c r="S4" s="160"/>
      <c r="T4" s="160"/>
      <c r="U4" s="160"/>
      <c r="V4" s="160"/>
      <c r="W4" s="160"/>
      <c r="X4" s="160"/>
      <c r="Y4" s="160"/>
      <c r="Z4" s="160"/>
      <c r="AA4" s="160"/>
      <c r="AB4" s="160"/>
      <c r="AC4" s="160"/>
      <c r="AD4" s="160"/>
      <c r="AE4" s="160"/>
      <c r="AF4" s="160"/>
      <c r="AG4" s="160"/>
      <c r="AH4" s="160"/>
      <c r="AI4" s="160"/>
      <c r="AJ4" s="160"/>
      <c r="AK4" s="160"/>
      <c r="AL4" s="160"/>
      <c r="AM4" s="160"/>
      <c r="AN4" s="160"/>
      <c r="AO4" s="160"/>
      <c r="AP4" s="160"/>
      <c r="AQ4" s="160"/>
      <c r="AR4" s="160"/>
      <c r="AS4" s="160"/>
    </row>
    <row r="5" spans="1:560" customFormat="1" ht="8.15" customHeight="1">
      <c r="A5" s="204"/>
      <c r="B5" s="205"/>
      <c r="C5" s="205"/>
      <c r="D5" s="205"/>
      <c r="E5" s="205"/>
      <c r="F5" s="205"/>
      <c r="G5" s="205"/>
      <c r="H5" s="205"/>
      <c r="I5" s="205"/>
      <c r="J5" s="205"/>
      <c r="K5" s="205"/>
      <c r="L5" s="205"/>
      <c r="M5" s="205"/>
      <c r="N5" s="205"/>
      <c r="O5" s="205"/>
      <c r="P5" s="3"/>
      <c r="Q5" s="160"/>
      <c r="R5" s="160"/>
      <c r="S5" s="160"/>
      <c r="T5" s="160"/>
      <c r="U5" s="160"/>
      <c r="V5" s="160"/>
      <c r="W5" s="160"/>
      <c r="X5" s="160"/>
      <c r="Y5" s="160"/>
      <c r="Z5" s="160"/>
      <c r="AA5" s="160"/>
      <c r="AB5" s="160"/>
      <c r="AC5" s="160"/>
      <c r="AD5" s="160"/>
      <c r="AE5" s="160"/>
      <c r="AF5" s="160"/>
      <c r="AG5" s="160"/>
      <c r="AH5" s="160"/>
      <c r="AI5" s="160"/>
      <c r="AJ5" s="160"/>
      <c r="AK5" s="160"/>
      <c r="AL5" s="160"/>
      <c r="AM5" s="160"/>
      <c r="AN5" s="160"/>
      <c r="AO5" s="160"/>
      <c r="AP5" s="160"/>
      <c r="AQ5" s="160"/>
      <c r="AR5" s="160"/>
      <c r="AS5" s="160"/>
    </row>
    <row r="6" spans="1:560" ht="30" customHeight="1">
      <c r="A6" s="167"/>
      <c r="B6" s="1097"/>
      <c r="C6" s="1097"/>
      <c r="D6" s="167"/>
      <c r="E6" s="167"/>
      <c r="F6" s="167"/>
      <c r="G6" s="167"/>
      <c r="H6" s="167"/>
      <c r="I6" s="167"/>
      <c r="J6" s="167"/>
      <c r="K6" s="123"/>
      <c r="L6" s="123"/>
      <c r="M6" s="123"/>
      <c r="N6" s="123"/>
      <c r="O6" s="123"/>
      <c r="Q6" s="160"/>
      <c r="R6" s="160"/>
      <c r="AA6" s="160"/>
      <c r="AB6" s="160"/>
      <c r="AC6" s="160"/>
      <c r="AD6" s="160"/>
      <c r="AE6" s="160"/>
      <c r="AF6" s="160"/>
      <c r="AG6" s="160"/>
      <c r="AH6" s="160"/>
      <c r="AI6" s="160"/>
      <c r="AJ6" s="160"/>
      <c r="AK6" s="160"/>
      <c r="AL6" s="160"/>
      <c r="AM6" s="160"/>
      <c r="AN6" s="160"/>
      <c r="AO6" s="160"/>
      <c r="AP6" s="160"/>
      <c r="AQ6" s="160"/>
      <c r="AR6" s="160"/>
      <c r="AS6" s="160"/>
    </row>
    <row r="7" spans="1:560" ht="12" customHeight="1" thickBot="1">
      <c r="A7" s="123"/>
      <c r="B7" s="170"/>
      <c r="C7" s="170"/>
      <c r="D7" s="123"/>
      <c r="E7" s="123"/>
      <c r="F7" s="123"/>
      <c r="G7" s="123"/>
      <c r="H7" s="123"/>
      <c r="I7" s="123"/>
      <c r="J7" s="123"/>
      <c r="K7" s="123"/>
      <c r="L7" s="123"/>
      <c r="M7" s="123"/>
      <c r="N7" s="123"/>
      <c r="O7" s="123"/>
      <c r="Q7" s="160"/>
      <c r="R7" s="160"/>
      <c r="AA7" s="160"/>
      <c r="AB7" s="160"/>
      <c r="AC7" s="160"/>
      <c r="AD7" s="160"/>
      <c r="AE7" s="160"/>
      <c r="AF7" s="160"/>
      <c r="AG7" s="160"/>
      <c r="AH7" s="160"/>
      <c r="AI7" s="160"/>
      <c r="AJ7" s="160"/>
      <c r="AK7" s="160"/>
      <c r="AL7" s="160"/>
      <c r="AM7" s="160"/>
      <c r="AN7" s="160"/>
      <c r="AO7" s="160"/>
      <c r="AP7" s="160"/>
      <c r="AQ7" s="160"/>
      <c r="AR7" s="160"/>
      <c r="AS7" s="160"/>
    </row>
    <row r="8" spans="1:560" s="211" customFormat="1" ht="21.75" customHeight="1" thickBot="1">
      <c r="A8" s="167"/>
      <c r="B8" s="1079" t="s">
        <v>110</v>
      </c>
      <c r="C8" s="1080"/>
      <c r="D8" s="1080"/>
      <c r="E8" s="1080"/>
      <c r="F8" s="1080"/>
      <c r="G8" s="1080"/>
      <c r="H8" s="1080"/>
      <c r="I8" s="1080"/>
      <c r="J8" s="1080"/>
      <c r="K8" s="1080"/>
      <c r="L8" s="1080"/>
      <c r="M8" s="1080"/>
      <c r="N8" s="1080"/>
      <c r="O8" s="1081"/>
      <c r="P8" s="218"/>
      <c r="Q8" s="131"/>
      <c r="R8" s="160"/>
      <c r="S8" s="160"/>
      <c r="T8" s="160"/>
      <c r="U8" s="160"/>
      <c r="V8" s="160"/>
      <c r="W8" s="428"/>
      <c r="X8" s="160"/>
      <c r="Y8" s="160"/>
      <c r="Z8" s="160"/>
      <c r="AA8" s="210"/>
      <c r="AB8" s="210"/>
      <c r="AC8" s="210"/>
      <c r="AD8" s="210"/>
      <c r="AE8" s="210"/>
      <c r="AF8" s="210"/>
      <c r="AG8" s="210"/>
      <c r="AH8" s="210"/>
      <c r="AI8" s="210"/>
      <c r="AJ8" s="210"/>
      <c r="AK8" s="210"/>
      <c r="AL8" s="210"/>
      <c r="AM8" s="210"/>
      <c r="AN8" s="210"/>
      <c r="AO8" s="210"/>
      <c r="AP8" s="210"/>
      <c r="AQ8" s="210"/>
      <c r="AR8" s="210"/>
      <c r="AS8" s="210"/>
    </row>
    <row r="9" spans="1:560" s="212" customFormat="1" ht="8.25" customHeight="1" thickBot="1">
      <c r="A9" s="123"/>
      <c r="B9" s="213"/>
      <c r="C9" s="214"/>
      <c r="D9" s="215"/>
      <c r="E9" s="216"/>
      <c r="F9" s="216"/>
      <c r="G9" s="216"/>
      <c r="H9" s="216"/>
      <c r="I9" s="216"/>
      <c r="J9" s="216"/>
      <c r="K9" s="216"/>
      <c r="L9" s="216"/>
      <c r="M9" s="216"/>
      <c r="N9" s="216"/>
      <c r="O9" s="216"/>
      <c r="P9" s="217"/>
      <c r="Q9" s="131"/>
      <c r="R9" s="123"/>
      <c r="S9" s="123"/>
      <c r="T9" s="123"/>
      <c r="U9" s="123"/>
      <c r="V9" s="123"/>
      <c r="W9" s="123"/>
      <c r="X9" s="123"/>
      <c r="Y9" s="123"/>
      <c r="Z9" s="123"/>
      <c r="AA9" s="123"/>
      <c r="AB9" s="123"/>
      <c r="AC9" s="123"/>
      <c r="AD9" s="123"/>
      <c r="AE9" s="160"/>
      <c r="AF9" s="160"/>
      <c r="AG9" s="160"/>
      <c r="AH9" s="160"/>
      <c r="AI9" s="160"/>
      <c r="AJ9" s="160"/>
      <c r="AK9" s="160"/>
      <c r="AL9" s="160"/>
      <c r="AM9" s="160"/>
      <c r="AN9" s="160"/>
      <c r="AO9" s="160"/>
      <c r="AP9" s="160"/>
      <c r="AQ9" s="160"/>
      <c r="AR9" s="160"/>
      <c r="AS9" s="160"/>
      <c r="AT9" s="122"/>
      <c r="AU9" s="122"/>
      <c r="AV9" s="122"/>
      <c r="AW9" s="122"/>
      <c r="AX9" s="122"/>
      <c r="AY9" s="122"/>
      <c r="AZ9" s="122"/>
      <c r="BA9" s="122"/>
      <c r="BB9" s="122"/>
      <c r="BC9" s="122"/>
      <c r="BD9" s="122"/>
      <c r="BE9" s="122"/>
      <c r="BF9" s="122"/>
      <c r="BG9" s="122"/>
      <c r="BH9" s="122"/>
      <c r="BI9" s="122"/>
      <c r="BJ9" s="122"/>
      <c r="BK9" s="122"/>
      <c r="BL9" s="122"/>
      <c r="BM9" s="122"/>
      <c r="BN9" s="122"/>
      <c r="BO9" s="122"/>
      <c r="BP9" s="122"/>
      <c r="BQ9" s="122"/>
      <c r="BR9" s="122"/>
      <c r="BS9" s="122"/>
      <c r="BT9" s="122"/>
      <c r="BU9" s="122"/>
      <c r="BV9" s="122"/>
      <c r="BW9" s="122"/>
      <c r="BX9" s="122"/>
      <c r="BY9" s="122"/>
      <c r="BZ9" s="122"/>
      <c r="CA9" s="122"/>
      <c r="CB9" s="122"/>
      <c r="CC9" s="122"/>
      <c r="CD9" s="122"/>
      <c r="CE9" s="122"/>
      <c r="CF9" s="122"/>
      <c r="CG9" s="122"/>
      <c r="CH9" s="122"/>
      <c r="CI9" s="122"/>
      <c r="CJ9" s="122"/>
      <c r="CK9" s="122"/>
      <c r="CL9" s="122"/>
      <c r="CM9" s="122"/>
      <c r="CN9" s="122"/>
      <c r="CO9" s="122"/>
      <c r="CP9" s="122"/>
      <c r="CQ9" s="122"/>
      <c r="CR9" s="122"/>
      <c r="CS9" s="122"/>
      <c r="CT9" s="122"/>
      <c r="CU9" s="122"/>
      <c r="CV9" s="122"/>
      <c r="CW9" s="122"/>
      <c r="CX9" s="122"/>
      <c r="CY9" s="122"/>
      <c r="CZ9" s="122"/>
      <c r="DA9" s="122"/>
      <c r="DB9" s="122"/>
      <c r="DC9" s="122"/>
      <c r="DD9" s="122"/>
      <c r="DE9" s="122"/>
      <c r="DF9" s="122"/>
      <c r="DG9" s="122"/>
      <c r="DH9" s="122"/>
      <c r="DI9" s="122"/>
      <c r="DJ9" s="122"/>
      <c r="DK9" s="122"/>
      <c r="DL9" s="122"/>
      <c r="DM9" s="122"/>
      <c r="DN9" s="122"/>
      <c r="DO9" s="122"/>
      <c r="DP9" s="122"/>
      <c r="DQ9" s="122"/>
      <c r="DR9" s="122"/>
      <c r="DS9" s="122"/>
      <c r="DT9" s="122"/>
      <c r="DU9" s="122"/>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122"/>
      <c r="FK9" s="122"/>
      <c r="FL9" s="122"/>
      <c r="FM9" s="122"/>
      <c r="FN9" s="122"/>
      <c r="FO9" s="122"/>
      <c r="FP9" s="122"/>
      <c r="FQ9" s="122"/>
      <c r="FR9" s="122"/>
      <c r="FS9" s="122"/>
      <c r="FT9" s="122"/>
      <c r="FU9" s="122"/>
      <c r="FV9" s="122"/>
      <c r="FW9" s="122"/>
      <c r="FX9" s="122"/>
      <c r="FY9" s="122"/>
      <c r="FZ9" s="122"/>
      <c r="GA9" s="122"/>
      <c r="GB9" s="122"/>
      <c r="GC9" s="122"/>
      <c r="GD9" s="122"/>
      <c r="GE9" s="122"/>
      <c r="GF9" s="122"/>
      <c r="GG9" s="122"/>
      <c r="GH9" s="122"/>
      <c r="GI9" s="122"/>
      <c r="GJ9" s="122"/>
      <c r="GK9" s="122"/>
      <c r="GL9" s="122"/>
      <c r="GM9" s="122"/>
      <c r="GN9" s="122"/>
      <c r="GO9" s="122"/>
      <c r="GP9" s="122"/>
      <c r="GQ9" s="122"/>
      <c r="GR9" s="122"/>
      <c r="GS9" s="122"/>
      <c r="GT9" s="122"/>
      <c r="GU9" s="122"/>
      <c r="GV9" s="122"/>
      <c r="GW9" s="122"/>
      <c r="GX9" s="122"/>
      <c r="GY9" s="122"/>
      <c r="GZ9" s="122"/>
      <c r="HA9" s="122"/>
      <c r="HB9" s="122"/>
      <c r="HC9" s="122"/>
      <c r="HD9" s="122"/>
      <c r="HE9" s="122"/>
      <c r="HF9" s="122"/>
      <c r="HG9" s="122"/>
      <c r="HH9" s="122"/>
      <c r="HI9" s="122"/>
      <c r="HJ9" s="122"/>
      <c r="HK9" s="122"/>
      <c r="HL9" s="122"/>
      <c r="HM9" s="122"/>
      <c r="HN9" s="122"/>
      <c r="HO9" s="122"/>
      <c r="HP9" s="122"/>
      <c r="HQ9" s="122"/>
      <c r="HR9" s="122"/>
      <c r="HS9" s="122"/>
      <c r="HT9" s="122"/>
      <c r="HU9" s="122"/>
      <c r="HV9" s="122"/>
      <c r="HW9" s="122"/>
      <c r="HX9" s="122"/>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122"/>
      <c r="ND9" s="122"/>
      <c r="NE9" s="122"/>
      <c r="NF9" s="122"/>
      <c r="NG9" s="122"/>
      <c r="NH9" s="122"/>
      <c r="NI9" s="122"/>
      <c r="NJ9" s="122"/>
      <c r="NK9" s="122"/>
      <c r="NL9" s="122"/>
      <c r="NM9" s="122"/>
      <c r="NN9" s="122"/>
      <c r="NO9" s="122"/>
      <c r="NP9" s="122"/>
      <c r="NQ9" s="122"/>
      <c r="NR9" s="122"/>
      <c r="NS9" s="122"/>
      <c r="NT9" s="122"/>
      <c r="NU9" s="122"/>
      <c r="NV9" s="122"/>
      <c r="NW9" s="122"/>
      <c r="NX9" s="122"/>
      <c r="NY9" s="122"/>
      <c r="NZ9" s="122"/>
      <c r="OA9" s="122"/>
      <c r="OB9" s="122"/>
      <c r="OC9" s="122"/>
      <c r="OD9" s="122"/>
      <c r="OE9" s="122"/>
      <c r="OF9" s="122"/>
      <c r="OG9" s="122"/>
      <c r="OH9" s="122"/>
      <c r="OI9" s="122"/>
      <c r="OJ9" s="122"/>
      <c r="OK9" s="122"/>
      <c r="OL9" s="122"/>
      <c r="OM9" s="122"/>
      <c r="ON9" s="122"/>
      <c r="OO9" s="122"/>
      <c r="OP9" s="122"/>
      <c r="OQ9" s="122"/>
      <c r="OR9" s="122"/>
      <c r="OS9" s="122"/>
      <c r="OT9" s="122"/>
      <c r="OU9" s="122"/>
      <c r="OV9" s="122"/>
      <c r="OW9" s="122"/>
      <c r="OX9" s="122"/>
      <c r="OY9" s="122"/>
      <c r="OZ9" s="122"/>
      <c r="PA9" s="122"/>
      <c r="PB9" s="122"/>
      <c r="PC9" s="122"/>
      <c r="PD9" s="122"/>
      <c r="PE9" s="122"/>
      <c r="PF9" s="122"/>
      <c r="PG9" s="122"/>
      <c r="PH9" s="122"/>
      <c r="PI9" s="122"/>
      <c r="PJ9" s="122"/>
      <c r="PK9" s="122"/>
      <c r="PL9" s="122"/>
      <c r="PM9" s="122"/>
      <c r="PN9" s="122"/>
      <c r="PO9" s="122"/>
      <c r="PP9" s="122"/>
      <c r="PQ9" s="122"/>
      <c r="PR9" s="122"/>
      <c r="PS9" s="122"/>
      <c r="PT9" s="122"/>
      <c r="PU9" s="122"/>
      <c r="PV9" s="122"/>
      <c r="PW9" s="122"/>
      <c r="PX9" s="122"/>
      <c r="PY9" s="122"/>
      <c r="PZ9" s="122"/>
      <c r="QA9" s="122"/>
      <c r="QB9" s="122"/>
      <c r="QC9" s="122"/>
      <c r="QD9" s="122"/>
      <c r="QE9" s="122"/>
      <c r="QF9" s="122"/>
      <c r="QG9" s="122"/>
      <c r="QH9" s="122"/>
      <c r="QI9" s="122"/>
      <c r="QJ9" s="122"/>
      <c r="QK9" s="122"/>
      <c r="QL9" s="122"/>
      <c r="QM9" s="122"/>
      <c r="QN9" s="122"/>
      <c r="QO9" s="122"/>
      <c r="QP9" s="122"/>
      <c r="QQ9" s="122"/>
      <c r="QR9" s="122"/>
      <c r="QS9" s="122"/>
      <c r="QT9" s="122"/>
      <c r="QU9" s="122"/>
      <c r="QV9" s="122"/>
      <c r="QW9" s="122"/>
      <c r="QX9" s="122"/>
      <c r="QY9" s="122"/>
      <c r="QZ9" s="122"/>
      <c r="RA9" s="122"/>
      <c r="RB9" s="122"/>
      <c r="RC9" s="122"/>
      <c r="RD9" s="122"/>
      <c r="RE9" s="122"/>
      <c r="RF9" s="122"/>
      <c r="RG9" s="122"/>
      <c r="RH9" s="122"/>
      <c r="RI9" s="122"/>
      <c r="RJ9" s="122"/>
      <c r="RK9" s="122"/>
      <c r="RL9" s="122"/>
      <c r="RM9" s="122"/>
      <c r="RN9" s="122"/>
      <c r="RO9" s="122"/>
      <c r="RP9" s="122"/>
      <c r="RQ9" s="122"/>
      <c r="RR9" s="122"/>
      <c r="RS9" s="122"/>
      <c r="RT9" s="122"/>
      <c r="RU9" s="122"/>
      <c r="RV9" s="122"/>
      <c r="RW9" s="122"/>
      <c r="RX9" s="122"/>
      <c r="RY9" s="122"/>
      <c r="RZ9" s="122"/>
      <c r="SA9" s="122"/>
      <c r="SB9" s="122"/>
      <c r="SC9" s="122"/>
      <c r="SD9" s="122"/>
      <c r="SE9" s="122"/>
      <c r="SF9" s="122"/>
      <c r="SG9" s="122"/>
      <c r="SH9" s="122"/>
      <c r="SI9" s="122"/>
      <c r="SJ9" s="122"/>
      <c r="SK9" s="122"/>
      <c r="SL9" s="122"/>
      <c r="SM9" s="122"/>
      <c r="SN9" s="122"/>
      <c r="SO9" s="122"/>
      <c r="SP9" s="122"/>
      <c r="SQ9" s="122"/>
      <c r="SR9" s="122"/>
      <c r="SS9" s="122"/>
      <c r="ST9" s="122"/>
      <c r="SU9" s="122"/>
      <c r="SV9" s="122"/>
      <c r="SW9" s="122"/>
      <c r="SX9" s="122"/>
      <c r="SY9" s="122"/>
      <c r="SZ9" s="122"/>
      <c r="TA9" s="122"/>
      <c r="TB9" s="122"/>
      <c r="TC9" s="122"/>
      <c r="TD9" s="122"/>
      <c r="TE9" s="122"/>
      <c r="TF9" s="122"/>
      <c r="TG9" s="122"/>
      <c r="TH9" s="122"/>
      <c r="TI9" s="122"/>
      <c r="TJ9" s="122"/>
      <c r="TK9" s="122"/>
      <c r="TL9" s="122"/>
      <c r="TM9" s="122"/>
      <c r="TN9" s="122"/>
      <c r="TO9" s="122"/>
      <c r="TP9" s="122"/>
      <c r="TQ9" s="122"/>
      <c r="TR9" s="122"/>
      <c r="TS9" s="122"/>
      <c r="TT9" s="122"/>
      <c r="TU9" s="122"/>
      <c r="TV9" s="122"/>
      <c r="TW9" s="122"/>
      <c r="TX9" s="122"/>
      <c r="TY9" s="122"/>
      <c r="TZ9" s="122"/>
      <c r="UA9" s="122"/>
      <c r="UB9" s="122"/>
      <c r="UC9" s="122"/>
      <c r="UD9" s="122"/>
      <c r="UE9" s="122"/>
      <c r="UF9" s="122"/>
      <c r="UG9" s="122"/>
      <c r="UH9" s="122"/>
      <c r="UI9" s="122"/>
      <c r="UJ9" s="122"/>
      <c r="UK9" s="122"/>
      <c r="UL9" s="122"/>
      <c r="UM9" s="122"/>
      <c r="UN9" s="122"/>
    </row>
    <row r="10" spans="1:560" ht="18.75" customHeight="1">
      <c r="A10" s="123"/>
      <c r="B10" s="540"/>
      <c r="C10" s="541" t="s">
        <v>26</v>
      </c>
      <c r="D10" s="542"/>
      <c r="E10" s="542"/>
      <c r="F10" s="543"/>
      <c r="G10" s="544"/>
      <c r="H10" s="545"/>
      <c r="I10" s="123"/>
      <c r="J10" s="552" t="s">
        <v>24</v>
      </c>
      <c r="K10" s="542"/>
      <c r="L10" s="542"/>
      <c r="M10" s="553"/>
      <c r="N10" s="554"/>
      <c r="O10" s="555"/>
      <c r="Q10" s="160"/>
      <c r="R10" s="123"/>
      <c r="S10" s="500"/>
      <c r="T10" s="501" t="s">
        <v>26</v>
      </c>
      <c r="U10" s="502"/>
      <c r="V10" s="503"/>
      <c r="W10" s="429" t="s">
        <v>24</v>
      </c>
      <c r="X10" s="430"/>
      <c r="Y10" s="431"/>
      <c r="Z10" s="123"/>
      <c r="AA10" s="123"/>
      <c r="AB10" s="123"/>
      <c r="AC10" s="123"/>
      <c r="AD10" s="123"/>
      <c r="AE10" s="160"/>
      <c r="AF10" s="160"/>
      <c r="AG10" s="160"/>
      <c r="AH10" s="160"/>
      <c r="AI10" s="160"/>
      <c r="AJ10" s="160"/>
      <c r="AK10" s="160"/>
      <c r="AL10" s="160"/>
      <c r="AM10" s="160"/>
      <c r="AN10" s="160"/>
      <c r="AO10" s="160"/>
      <c r="AP10" s="160"/>
      <c r="AQ10" s="160"/>
      <c r="AR10" s="160"/>
      <c r="AS10" s="160"/>
    </row>
    <row r="11" spans="1:560" ht="18.75" customHeight="1">
      <c r="A11" s="123"/>
      <c r="B11" s="546"/>
      <c r="C11" s="1098" t="s">
        <v>3</v>
      </c>
      <c r="D11" s="1099"/>
      <c r="E11" s="1100"/>
      <c r="F11" s="1101" t="s">
        <v>745</v>
      </c>
      <c r="G11" s="1099"/>
      <c r="H11" s="1102"/>
      <c r="I11" s="12"/>
      <c r="J11" s="1103" t="s">
        <v>3</v>
      </c>
      <c r="K11" s="1099"/>
      <c r="L11" s="1100"/>
      <c r="M11" s="1101" t="s">
        <v>745</v>
      </c>
      <c r="N11" s="1099"/>
      <c r="O11" s="1102"/>
      <c r="Q11" s="160"/>
      <c r="R11" s="123"/>
      <c r="S11" s="504"/>
      <c r="T11" s="519" t="s">
        <v>3</v>
      </c>
      <c r="U11" s="432" t="s">
        <v>5</v>
      </c>
      <c r="V11" s="520" t="s">
        <v>457</v>
      </c>
      <c r="W11" s="505" t="s">
        <v>3</v>
      </c>
      <c r="X11" s="506" t="s">
        <v>5</v>
      </c>
      <c r="Y11" s="507" t="s">
        <v>457</v>
      </c>
      <c r="Z11" s="123"/>
      <c r="AA11" s="123"/>
      <c r="AB11" s="123"/>
      <c r="AC11" s="123"/>
      <c r="AD11" s="123"/>
      <c r="AE11" s="160"/>
      <c r="AF11" s="160"/>
      <c r="AG11" s="160"/>
      <c r="AH11" s="160"/>
      <c r="AI11" s="160"/>
      <c r="AJ11" s="160"/>
      <c r="AK11" s="160"/>
      <c r="AL11" s="160"/>
      <c r="AM11" s="160"/>
      <c r="AN11" s="160"/>
      <c r="AO11" s="160"/>
      <c r="AP11" s="160"/>
      <c r="AQ11" s="160"/>
      <c r="AR11" s="160"/>
      <c r="AS11" s="160"/>
    </row>
    <row r="12" spans="1:560" ht="18.75" customHeight="1">
      <c r="A12" s="123"/>
      <c r="B12" s="547" t="s">
        <v>1</v>
      </c>
      <c r="C12" s="1063">
        <f>IF('2_入力シート(1)'!$F$7&lt;&gt;"",'2_入力シート(1)'!$F$7,"")</f>
        <v>40</v>
      </c>
      <c r="D12" s="1045"/>
      <c r="E12" s="969"/>
      <c r="F12" s="1044">
        <f>IF('2_入力シート(1)'!$M$7&lt;&gt;"",'2_入力シート(1)'!$M$7,"")</f>
        <v>47</v>
      </c>
      <c r="G12" s="1045"/>
      <c r="H12" s="1046"/>
      <c r="I12" s="550"/>
      <c r="J12" s="1047">
        <f>IF('2_入力シート(1)'!$F$8&lt;&gt;"",'2_入力シート(1)'!$F$8,"")</f>
        <v>6.3</v>
      </c>
      <c r="K12" s="1045"/>
      <c r="L12" s="969"/>
      <c r="M12" s="1048">
        <f>IF('2_入力シート(1)'!$M$8&lt;&gt;"",'2_入力シート(1)'!$M$8,"")</f>
        <v>21.4</v>
      </c>
      <c r="N12" s="1045"/>
      <c r="O12" s="1046"/>
      <c r="Q12" s="160"/>
      <c r="R12" s="123"/>
      <c r="S12" s="516" t="s">
        <v>1</v>
      </c>
      <c r="T12" s="517">
        <f>C12/C$14</f>
        <v>0.68846815834767638</v>
      </c>
      <c r="U12" s="508">
        <f>F12/F$14</f>
        <v>0.89523809523809528</v>
      </c>
      <c r="V12" s="518" t="e">
        <f>G12/G$14</f>
        <v>#DIV/0!</v>
      </c>
      <c r="W12" s="517">
        <f>J12/J$14</f>
        <v>1.6153846153846154</v>
      </c>
      <c r="X12" s="508">
        <f>M12/M$14</f>
        <v>1.8938053097345131</v>
      </c>
      <c r="Y12" s="509" t="e">
        <f>N12/N$14</f>
        <v>#DIV/0!</v>
      </c>
      <c r="Z12" s="123"/>
      <c r="AA12" s="123"/>
      <c r="AB12" s="123"/>
      <c r="AC12" s="123"/>
      <c r="AD12" s="123"/>
      <c r="AE12" s="160"/>
      <c r="AF12" s="160"/>
      <c r="AG12" s="160"/>
      <c r="AH12" s="160"/>
      <c r="AI12" s="160"/>
      <c r="AJ12" s="160"/>
      <c r="AK12" s="160"/>
      <c r="AL12" s="160"/>
      <c r="AM12" s="160"/>
      <c r="AN12" s="160"/>
      <c r="AO12" s="160"/>
      <c r="AP12" s="160"/>
      <c r="AQ12" s="160"/>
      <c r="AR12" s="160"/>
      <c r="AS12" s="160"/>
    </row>
    <row r="13" spans="1:560" ht="18.75" customHeight="1">
      <c r="A13" s="123"/>
      <c r="B13" s="548" t="s">
        <v>0</v>
      </c>
      <c r="C13" s="1060">
        <f>'基礎データ（教科）'!$G$4</f>
        <v>56</v>
      </c>
      <c r="D13" s="1053"/>
      <c r="E13" s="1058"/>
      <c r="F13" s="1052">
        <f>'基礎データ（教科）'!$M$4</f>
        <v>51</v>
      </c>
      <c r="G13" s="1053"/>
      <c r="H13" s="1054"/>
      <c r="I13" s="551"/>
      <c r="J13" s="1057">
        <f>'基礎データ（教科）'!$G$5</f>
        <v>4.0999999999999996</v>
      </c>
      <c r="K13" s="1053"/>
      <c r="L13" s="1058"/>
      <c r="M13" s="1061">
        <f>'基礎データ（教科）'!$M$5</f>
        <v>12.5</v>
      </c>
      <c r="N13" s="1053"/>
      <c r="O13" s="1054"/>
      <c r="Q13" s="160"/>
      <c r="R13" s="123"/>
      <c r="S13" s="522" t="s">
        <v>0</v>
      </c>
      <c r="T13" s="510">
        <f>C13/C14</f>
        <v>0.96385542168674698</v>
      </c>
      <c r="U13" s="511">
        <f>F13/F14</f>
        <v>0.97142857142857142</v>
      </c>
      <c r="V13" s="512" t="e">
        <f>G13/G14</f>
        <v>#DIV/0!</v>
      </c>
      <c r="W13" s="510">
        <f>J13/J14</f>
        <v>1.0512820512820513</v>
      </c>
      <c r="X13" s="511">
        <f>M13/M14</f>
        <v>1.1061946902654867</v>
      </c>
      <c r="Y13" s="512" t="e">
        <f>N13/N14</f>
        <v>#DIV/0!</v>
      </c>
      <c r="Z13" s="123"/>
      <c r="AA13" s="123"/>
      <c r="AB13" s="123"/>
      <c r="AC13" s="123"/>
      <c r="AD13" s="123"/>
      <c r="AE13" s="160"/>
      <c r="AF13" s="160"/>
      <c r="AG13" s="160"/>
      <c r="AH13" s="160"/>
      <c r="AI13" s="160"/>
      <c r="AJ13" s="160"/>
      <c r="AK13" s="160"/>
      <c r="AL13" s="160"/>
      <c r="AM13" s="160"/>
      <c r="AN13" s="160"/>
      <c r="AO13" s="160"/>
      <c r="AP13" s="160"/>
      <c r="AQ13" s="160"/>
      <c r="AR13" s="160"/>
      <c r="AS13" s="160"/>
    </row>
    <row r="14" spans="1:560" ht="18.75" customHeight="1" thickBot="1">
      <c r="A14" s="123"/>
      <c r="B14" s="549" t="s">
        <v>51</v>
      </c>
      <c r="C14" s="1049">
        <f>'基礎データ（教科）'!$H$4</f>
        <v>58.1</v>
      </c>
      <c r="D14" s="1050"/>
      <c r="E14" s="1051"/>
      <c r="F14" s="1055">
        <f>'基礎データ（教科）'!$N$4</f>
        <v>52.5</v>
      </c>
      <c r="G14" s="1050"/>
      <c r="H14" s="1056"/>
      <c r="I14" s="304"/>
      <c r="J14" s="1059">
        <f>'基礎データ（教科）'!$H$5</f>
        <v>3.9</v>
      </c>
      <c r="K14" s="1050"/>
      <c r="L14" s="1051"/>
      <c r="M14" s="1062">
        <f>'基礎データ（教科）'!$N$5</f>
        <v>11.3</v>
      </c>
      <c r="N14" s="1050"/>
      <c r="O14" s="1056"/>
      <c r="Q14" s="160"/>
      <c r="R14" s="123"/>
      <c r="S14" s="521" t="s">
        <v>51</v>
      </c>
      <c r="T14" s="513">
        <v>1</v>
      </c>
      <c r="U14" s="514">
        <v>1</v>
      </c>
      <c r="V14" s="515">
        <v>1</v>
      </c>
      <c r="W14" s="513">
        <v>1</v>
      </c>
      <c r="X14" s="514">
        <v>1</v>
      </c>
      <c r="Y14" s="515">
        <v>1</v>
      </c>
      <c r="Z14" s="123"/>
      <c r="AA14" s="123"/>
      <c r="AB14" s="123"/>
      <c r="AC14" s="123"/>
      <c r="AD14" s="123"/>
      <c r="AE14" s="160"/>
      <c r="AF14" s="160"/>
      <c r="AG14" s="160"/>
      <c r="AH14" s="160"/>
      <c r="AI14" s="160"/>
      <c r="AJ14" s="160"/>
      <c r="AK14" s="160"/>
      <c r="AL14" s="160"/>
      <c r="AM14" s="160"/>
      <c r="AN14" s="160"/>
      <c r="AO14" s="160"/>
      <c r="AP14" s="160"/>
      <c r="AQ14" s="160"/>
      <c r="AR14" s="160"/>
      <c r="AS14" s="160"/>
    </row>
    <row r="15" spans="1:560" ht="22.5" customHeight="1">
      <c r="A15" s="123"/>
      <c r="B15" s="12"/>
      <c r="C15" s="12"/>
      <c r="D15" s="12"/>
      <c r="E15" s="12"/>
      <c r="F15" s="12"/>
      <c r="G15" s="12"/>
      <c r="H15" s="12"/>
      <c r="I15" s="12"/>
      <c r="J15" s="12"/>
      <c r="K15" s="12"/>
      <c r="L15" s="12"/>
      <c r="M15" s="12"/>
      <c r="N15" s="12"/>
      <c r="O15" s="12"/>
      <c r="Q15" s="160"/>
      <c r="R15" s="123"/>
      <c r="S15" s="123"/>
      <c r="T15" s="123"/>
      <c r="U15" s="123"/>
      <c r="V15" s="123"/>
      <c r="W15" s="123"/>
      <c r="X15" s="123"/>
      <c r="Y15" s="123"/>
      <c r="Z15" s="123"/>
      <c r="AA15" s="123"/>
      <c r="AB15" s="123"/>
      <c r="AC15" s="123"/>
      <c r="AD15" s="123"/>
      <c r="AE15" s="160"/>
      <c r="AF15" s="160"/>
      <c r="AG15" s="160"/>
      <c r="AH15" s="160"/>
      <c r="AI15" s="160"/>
      <c r="AJ15" s="160"/>
      <c r="AK15" s="160"/>
      <c r="AL15" s="160"/>
      <c r="AM15" s="160"/>
      <c r="AN15" s="160"/>
      <c r="AO15" s="160"/>
      <c r="AP15" s="160"/>
      <c r="AQ15" s="160"/>
      <c r="AR15" s="160"/>
      <c r="AS15" s="160"/>
    </row>
    <row r="16" spans="1:560" ht="22.5" customHeight="1">
      <c r="A16" s="567"/>
      <c r="B16" s="12"/>
      <c r="C16" s="12"/>
      <c r="D16" s="12"/>
      <c r="E16" s="12"/>
      <c r="F16" s="12"/>
      <c r="G16" s="12"/>
      <c r="H16" s="12"/>
      <c r="I16" s="12"/>
      <c r="J16" s="12"/>
      <c r="K16" s="12"/>
      <c r="L16" s="12"/>
      <c r="M16" s="12"/>
      <c r="N16" s="12"/>
      <c r="O16" s="12"/>
      <c r="Q16" s="160"/>
      <c r="R16" s="160"/>
      <c r="AA16" s="160"/>
      <c r="AB16" s="160"/>
      <c r="AC16" s="160"/>
      <c r="AD16" s="160"/>
      <c r="AE16" s="160"/>
      <c r="AF16" s="160"/>
      <c r="AG16" s="160"/>
      <c r="AH16" s="160"/>
      <c r="AI16" s="160"/>
      <c r="AJ16" s="160"/>
      <c r="AK16" s="160"/>
      <c r="AL16" s="160"/>
      <c r="AM16" s="160"/>
      <c r="AN16" s="160"/>
      <c r="AO16" s="160"/>
      <c r="AP16" s="160"/>
      <c r="AQ16" s="160"/>
      <c r="AR16" s="160"/>
      <c r="AS16" s="160"/>
    </row>
    <row r="17" spans="1:560" ht="22.5" customHeight="1">
      <c r="A17" s="567"/>
      <c r="B17" s="12"/>
      <c r="C17" s="12"/>
      <c r="D17" s="12"/>
      <c r="E17" s="12"/>
      <c r="F17" s="12"/>
      <c r="G17" s="12"/>
      <c r="H17" s="12"/>
      <c r="I17" s="12"/>
      <c r="J17" s="12"/>
      <c r="K17" s="12"/>
      <c r="L17" s="12"/>
      <c r="M17" s="12"/>
      <c r="N17" s="12"/>
      <c r="O17" s="12"/>
      <c r="Q17" s="160"/>
      <c r="R17" s="160"/>
      <c r="T17" s="770"/>
      <c r="AA17" s="160"/>
      <c r="AB17" s="160"/>
      <c r="AC17" s="160"/>
      <c r="AD17" s="160"/>
      <c r="AE17" s="160"/>
      <c r="AF17" s="160"/>
      <c r="AG17" s="160"/>
      <c r="AH17" s="160"/>
      <c r="AI17" s="160"/>
      <c r="AJ17" s="160"/>
      <c r="AK17" s="160"/>
      <c r="AL17" s="160"/>
      <c r="AM17" s="160"/>
      <c r="AN17" s="160"/>
      <c r="AO17" s="160"/>
      <c r="AP17" s="160"/>
      <c r="AQ17" s="160"/>
      <c r="AR17" s="160"/>
      <c r="AS17" s="160"/>
    </row>
    <row r="18" spans="1:560" ht="22.5" customHeight="1">
      <c r="A18" s="567"/>
      <c r="B18" s="12"/>
      <c r="C18" s="12"/>
      <c r="D18" s="12"/>
      <c r="E18" s="12"/>
      <c r="F18" s="12"/>
      <c r="G18" s="12"/>
      <c r="H18" s="12"/>
      <c r="I18" s="12"/>
      <c r="J18" s="12"/>
      <c r="K18" s="12"/>
      <c r="L18" s="12"/>
      <c r="M18" s="12"/>
      <c r="N18" s="12"/>
      <c r="O18" s="12"/>
      <c r="Q18" s="160"/>
      <c r="R18" s="160"/>
      <c r="AA18" s="160"/>
      <c r="AB18" s="160"/>
      <c r="AC18" s="160"/>
      <c r="AD18" s="160"/>
      <c r="AE18" s="160"/>
      <c r="AF18" s="160"/>
      <c r="AG18" s="160"/>
      <c r="AH18" s="160"/>
      <c r="AI18" s="160"/>
      <c r="AJ18" s="160"/>
      <c r="AK18" s="160"/>
      <c r="AL18" s="160"/>
      <c r="AM18" s="160"/>
      <c r="AN18" s="160"/>
      <c r="AO18" s="160"/>
      <c r="AP18" s="160"/>
      <c r="AQ18" s="160"/>
      <c r="AR18" s="160"/>
      <c r="AS18" s="160"/>
    </row>
    <row r="19" spans="1:560" ht="22.5" customHeight="1">
      <c r="A19" s="567"/>
      <c r="B19" s="12"/>
      <c r="C19" s="12"/>
      <c r="D19" s="12"/>
      <c r="E19" s="12"/>
      <c r="F19" s="12"/>
      <c r="G19" s="12"/>
      <c r="H19" s="12"/>
      <c r="I19" s="12"/>
      <c r="J19" s="12"/>
      <c r="K19" s="12"/>
      <c r="L19" s="12"/>
      <c r="M19" s="12"/>
      <c r="N19" s="12"/>
      <c r="O19" s="12"/>
      <c r="Q19" s="160"/>
      <c r="R19" s="160"/>
      <c r="AA19" s="160"/>
      <c r="AB19" s="160"/>
      <c r="AC19" s="160"/>
      <c r="AD19" s="160"/>
      <c r="AE19" s="160"/>
      <c r="AF19" s="160"/>
      <c r="AG19" s="160"/>
      <c r="AH19" s="160"/>
      <c r="AI19" s="160"/>
      <c r="AJ19" s="160"/>
      <c r="AK19" s="160"/>
      <c r="AL19" s="160"/>
      <c r="AM19" s="160"/>
      <c r="AN19" s="160"/>
      <c r="AO19" s="160"/>
      <c r="AP19" s="160"/>
      <c r="AQ19" s="160"/>
      <c r="AR19" s="160"/>
      <c r="AS19" s="160"/>
    </row>
    <row r="20" spans="1:560" ht="22.5" customHeight="1">
      <c r="A20" s="567"/>
      <c r="B20" s="12"/>
      <c r="C20" s="12"/>
      <c r="D20" s="12"/>
      <c r="E20" s="12"/>
      <c r="F20" s="12"/>
      <c r="G20" s="12"/>
      <c r="H20" s="12"/>
      <c r="I20" s="12"/>
      <c r="J20" s="12"/>
      <c r="K20" s="12"/>
      <c r="L20" s="12"/>
      <c r="M20" s="12"/>
      <c r="N20" s="12"/>
      <c r="O20" s="12"/>
      <c r="Q20" s="160"/>
      <c r="R20" s="160"/>
      <c r="AA20" s="160"/>
      <c r="AB20" s="160"/>
      <c r="AC20" s="160"/>
      <c r="AD20" s="160"/>
      <c r="AE20" s="160"/>
      <c r="AF20" s="160"/>
      <c r="AG20" s="160"/>
      <c r="AH20" s="160"/>
      <c r="AI20" s="160"/>
      <c r="AJ20" s="160"/>
      <c r="AK20" s="160"/>
      <c r="AL20" s="160"/>
      <c r="AM20" s="160"/>
      <c r="AN20" s="160"/>
      <c r="AO20" s="160"/>
      <c r="AP20" s="160"/>
      <c r="AQ20" s="160"/>
      <c r="AR20" s="160"/>
      <c r="AS20" s="160"/>
    </row>
    <row r="21" spans="1:560" ht="22.5" customHeight="1" thickBot="1">
      <c r="A21" s="567"/>
      <c r="B21" s="12"/>
      <c r="C21" s="12"/>
      <c r="D21" s="12"/>
      <c r="E21" s="12"/>
      <c r="F21" s="12"/>
      <c r="G21" s="12"/>
      <c r="H21" s="12"/>
      <c r="I21" s="12"/>
      <c r="J21" s="12"/>
      <c r="K21" s="12"/>
      <c r="L21" s="12"/>
      <c r="M21" s="12"/>
      <c r="N21" s="12"/>
      <c r="O21" s="12"/>
      <c r="Q21" s="160"/>
      <c r="R21" s="160"/>
      <c r="AA21" s="160"/>
      <c r="AB21" s="160"/>
      <c r="AC21" s="160"/>
      <c r="AD21" s="160"/>
      <c r="AE21" s="160"/>
      <c r="AF21" s="160"/>
      <c r="AG21" s="160"/>
      <c r="AH21" s="160"/>
      <c r="AI21" s="160"/>
      <c r="AJ21" s="160"/>
      <c r="AK21" s="160"/>
      <c r="AL21" s="160"/>
      <c r="AM21" s="160"/>
      <c r="AN21" s="160"/>
      <c r="AO21" s="160"/>
      <c r="AP21" s="160"/>
      <c r="AQ21" s="160"/>
      <c r="AR21" s="160"/>
      <c r="AS21" s="160"/>
    </row>
    <row r="22" spans="1:560" s="211" customFormat="1" ht="30" customHeight="1" thickBot="1">
      <c r="A22" s="568"/>
      <c r="B22" s="391"/>
      <c r="C22" s="1079" t="s">
        <v>345</v>
      </c>
      <c r="D22" s="1080"/>
      <c r="E22" s="1080"/>
      <c r="F22" s="1080"/>
      <c r="G22" s="1080"/>
      <c r="H22" s="1081"/>
      <c r="I22" s="391"/>
      <c r="J22" s="1079" t="s">
        <v>248</v>
      </c>
      <c r="K22" s="1080"/>
      <c r="L22" s="1080"/>
      <c r="M22" s="1080"/>
      <c r="N22" s="1080"/>
      <c r="O22" s="1081"/>
      <c r="P22" s="218"/>
      <c r="Q22" s="131"/>
      <c r="R22" s="217"/>
      <c r="S22" s="219"/>
      <c r="T22" s="220"/>
      <c r="U22" s="220"/>
      <c r="V22" s="220"/>
      <c r="W22" s="220"/>
      <c r="X22" s="220"/>
      <c r="Y22" s="219"/>
      <c r="Z22" s="123"/>
      <c r="AA22" s="210"/>
      <c r="AB22" s="210"/>
      <c r="AC22" s="210"/>
      <c r="AD22" s="210"/>
      <c r="AE22" s="210"/>
      <c r="AF22" s="210"/>
      <c r="AG22" s="210"/>
      <c r="AH22" s="210"/>
      <c r="AI22" s="210"/>
      <c r="AJ22" s="210"/>
      <c r="AK22" s="210"/>
      <c r="AL22" s="210"/>
      <c r="AM22" s="210"/>
      <c r="AN22" s="210"/>
      <c r="AO22" s="210"/>
      <c r="AP22" s="210"/>
      <c r="AQ22" s="210"/>
      <c r="AR22" s="210"/>
      <c r="AS22" s="210"/>
    </row>
    <row r="23" spans="1:560" s="212" customFormat="1" ht="11.25" customHeight="1" thickBot="1">
      <c r="A23" s="567"/>
      <c r="B23" s="213"/>
      <c r="C23" s="214"/>
      <c r="D23" s="455"/>
      <c r="E23" s="216"/>
      <c r="F23" s="216"/>
      <c r="G23" s="216"/>
      <c r="H23" s="216"/>
      <c r="I23" s="216"/>
      <c r="J23" s="216"/>
      <c r="K23" s="216"/>
      <c r="L23" s="216"/>
      <c r="M23" s="216"/>
      <c r="N23" s="216"/>
      <c r="O23" s="216"/>
      <c r="P23" s="217"/>
      <c r="Q23" s="131"/>
      <c r="R23" s="217"/>
      <c r="S23" s="219"/>
      <c r="T23" s="220"/>
      <c r="U23" s="220"/>
      <c r="V23" s="220"/>
      <c r="W23" s="220"/>
      <c r="X23" s="220"/>
      <c r="Y23" s="219"/>
      <c r="Z23" s="123"/>
      <c r="AA23" s="160"/>
      <c r="AB23" s="160"/>
      <c r="AC23" s="160"/>
      <c r="AD23" s="160"/>
      <c r="AE23" s="160"/>
      <c r="AF23" s="160"/>
      <c r="AG23" s="160"/>
      <c r="AH23" s="160"/>
      <c r="AI23" s="160"/>
      <c r="AJ23" s="160"/>
      <c r="AK23" s="160"/>
      <c r="AL23" s="160"/>
      <c r="AM23" s="160"/>
      <c r="AN23" s="160"/>
      <c r="AO23" s="160"/>
      <c r="AP23" s="160"/>
      <c r="AQ23" s="160"/>
      <c r="AR23" s="160"/>
      <c r="AS23" s="160"/>
      <c r="AT23" s="122"/>
      <c r="AU23" s="122"/>
      <c r="AV23" s="122"/>
      <c r="AW23" s="122"/>
      <c r="AX23" s="122"/>
      <c r="AY23" s="122"/>
      <c r="AZ23" s="122"/>
      <c r="BA23" s="122"/>
      <c r="BB23" s="122"/>
      <c r="BC23" s="122"/>
      <c r="BD23" s="122"/>
      <c r="BE23" s="122"/>
      <c r="BF23" s="122"/>
      <c r="BG23" s="122"/>
      <c r="BH23" s="122"/>
      <c r="BI23" s="122"/>
      <c r="BJ23" s="122"/>
      <c r="BK23" s="122"/>
      <c r="BL23" s="122"/>
      <c r="BM23" s="122"/>
      <c r="BN23" s="122"/>
      <c r="BO23" s="122"/>
      <c r="BP23" s="122"/>
      <c r="BQ23" s="122"/>
      <c r="BR23" s="122"/>
      <c r="BS23" s="122"/>
      <c r="BT23" s="122"/>
      <c r="BU23" s="122"/>
      <c r="BV23" s="122"/>
      <c r="BW23" s="122"/>
      <c r="BX23" s="122"/>
      <c r="BY23" s="122"/>
      <c r="BZ23" s="122"/>
      <c r="CA23" s="122"/>
      <c r="CB23" s="122"/>
      <c r="CC23" s="122"/>
      <c r="CD23" s="122"/>
      <c r="CE23" s="122"/>
      <c r="CF23" s="122"/>
      <c r="CG23" s="122"/>
      <c r="CH23" s="122"/>
      <c r="CI23" s="122"/>
      <c r="CJ23" s="122"/>
      <c r="CK23" s="122"/>
      <c r="CL23" s="122"/>
      <c r="CM23" s="122"/>
      <c r="CN23" s="122"/>
      <c r="CO23" s="122"/>
      <c r="CP23" s="122"/>
      <c r="CQ23" s="122"/>
      <c r="CR23" s="122"/>
      <c r="CS23" s="122"/>
      <c r="CT23" s="122"/>
      <c r="CU23" s="122"/>
      <c r="CV23" s="122"/>
      <c r="CW23" s="122"/>
      <c r="CX23" s="122"/>
      <c r="CY23" s="122"/>
      <c r="CZ23" s="122"/>
      <c r="DA23" s="122"/>
      <c r="DB23" s="122"/>
      <c r="DC23" s="122"/>
      <c r="DD23" s="122"/>
      <c r="DE23" s="122"/>
      <c r="DF23" s="122"/>
      <c r="DG23" s="122"/>
      <c r="DH23" s="122"/>
      <c r="DI23" s="122"/>
      <c r="DJ23" s="122"/>
      <c r="DK23" s="122"/>
      <c r="DL23" s="122"/>
      <c r="DM23" s="122"/>
      <c r="DN23" s="122"/>
      <c r="DO23" s="122"/>
      <c r="DP23" s="122"/>
      <c r="DQ23" s="122"/>
      <c r="DR23" s="122"/>
      <c r="DS23" s="122"/>
      <c r="DT23" s="122"/>
      <c r="DU23" s="122"/>
      <c r="DV23" s="122"/>
      <c r="DW23" s="122"/>
      <c r="DX23" s="122"/>
      <c r="DY23" s="122"/>
      <c r="DZ23" s="122"/>
      <c r="EA23" s="122"/>
      <c r="EB23" s="122"/>
      <c r="EC23" s="122"/>
      <c r="ED23" s="122"/>
      <c r="EE23" s="122"/>
      <c r="EF23" s="122"/>
      <c r="EG23" s="122"/>
      <c r="EH23" s="122"/>
      <c r="EI23" s="122"/>
      <c r="EJ23" s="122"/>
      <c r="EK23" s="122"/>
      <c r="EL23" s="122"/>
      <c r="EM23" s="122"/>
      <c r="EN23" s="122"/>
      <c r="EO23" s="122"/>
      <c r="EP23" s="122"/>
      <c r="EQ23" s="122"/>
      <c r="ER23" s="122"/>
      <c r="ES23" s="122"/>
      <c r="ET23" s="122"/>
      <c r="EU23" s="122"/>
      <c r="EV23" s="122"/>
      <c r="EW23" s="122"/>
      <c r="EX23" s="122"/>
      <c r="EY23" s="122"/>
      <c r="EZ23" s="122"/>
      <c r="FA23" s="122"/>
      <c r="FB23" s="122"/>
      <c r="FC23" s="122"/>
      <c r="FD23" s="122"/>
      <c r="FE23" s="122"/>
      <c r="FF23" s="122"/>
      <c r="FG23" s="122"/>
      <c r="FH23" s="122"/>
      <c r="FI23" s="122"/>
      <c r="FJ23" s="122"/>
      <c r="FK23" s="122"/>
      <c r="FL23" s="122"/>
      <c r="FM23" s="122"/>
      <c r="FN23" s="122"/>
      <c r="FO23" s="122"/>
      <c r="FP23" s="122"/>
      <c r="FQ23" s="122"/>
      <c r="FR23" s="122"/>
      <c r="FS23" s="122"/>
      <c r="FT23" s="122"/>
      <c r="FU23" s="122"/>
      <c r="FV23" s="122"/>
      <c r="FW23" s="122"/>
      <c r="FX23" s="122"/>
      <c r="FY23" s="122"/>
      <c r="FZ23" s="122"/>
      <c r="GA23" s="122"/>
      <c r="GB23" s="122"/>
      <c r="GC23" s="122"/>
      <c r="GD23" s="122"/>
      <c r="GE23" s="122"/>
      <c r="GF23" s="122"/>
      <c r="GG23" s="122"/>
      <c r="GH23" s="122"/>
      <c r="GI23" s="122"/>
      <c r="GJ23" s="122"/>
      <c r="GK23" s="122"/>
      <c r="GL23" s="122"/>
      <c r="GM23" s="122"/>
      <c r="GN23" s="122"/>
      <c r="GO23" s="122"/>
      <c r="GP23" s="122"/>
      <c r="GQ23" s="122"/>
      <c r="GR23" s="122"/>
      <c r="GS23" s="122"/>
      <c r="GT23" s="122"/>
      <c r="GU23" s="122"/>
      <c r="GV23" s="122"/>
      <c r="GW23" s="122"/>
      <c r="GX23" s="122"/>
      <c r="GY23" s="122"/>
      <c r="GZ23" s="122"/>
      <c r="HA23" s="122"/>
      <c r="HB23" s="122"/>
      <c r="HC23" s="122"/>
      <c r="HD23" s="122"/>
      <c r="HE23" s="122"/>
      <c r="HF23" s="122"/>
      <c r="HG23" s="122"/>
      <c r="HH23" s="122"/>
      <c r="HI23" s="122"/>
      <c r="HJ23" s="122"/>
      <c r="HK23" s="122"/>
      <c r="HL23" s="122"/>
      <c r="HM23" s="122"/>
      <c r="HN23" s="122"/>
      <c r="HO23" s="122"/>
      <c r="HP23" s="122"/>
      <c r="HQ23" s="122"/>
      <c r="HR23" s="122"/>
      <c r="HS23" s="122"/>
      <c r="HT23" s="122"/>
      <c r="HU23" s="122"/>
      <c r="HV23" s="122"/>
      <c r="HW23" s="122"/>
      <c r="HX23" s="122"/>
      <c r="HY23" s="122"/>
      <c r="HZ23" s="122"/>
      <c r="IA23" s="122"/>
      <c r="IB23" s="122"/>
      <c r="IC23" s="122"/>
      <c r="ID23" s="122"/>
      <c r="IE23" s="122"/>
      <c r="IF23" s="122"/>
      <c r="IG23" s="122"/>
      <c r="IH23" s="122"/>
      <c r="II23" s="122"/>
      <c r="IJ23" s="122"/>
      <c r="IK23" s="122"/>
      <c r="IL23" s="122"/>
      <c r="IM23" s="122"/>
      <c r="IN23" s="122"/>
      <c r="IO23" s="122"/>
      <c r="IP23" s="122"/>
      <c r="IQ23" s="122"/>
      <c r="IR23" s="122"/>
      <c r="IS23" s="122"/>
      <c r="IT23" s="122"/>
      <c r="IU23" s="122"/>
      <c r="IV23" s="122"/>
      <c r="IW23" s="122"/>
      <c r="IX23" s="122"/>
      <c r="IY23" s="122"/>
      <c r="IZ23" s="122"/>
      <c r="JA23" s="122"/>
      <c r="JB23" s="122"/>
      <c r="JC23" s="122"/>
      <c r="JD23" s="122"/>
      <c r="JE23" s="122"/>
      <c r="JF23" s="122"/>
      <c r="JG23" s="122"/>
      <c r="JH23" s="122"/>
      <c r="JI23" s="122"/>
      <c r="JJ23" s="122"/>
      <c r="JK23" s="122"/>
      <c r="JL23" s="122"/>
      <c r="JM23" s="122"/>
      <c r="JN23" s="122"/>
      <c r="JO23" s="122"/>
      <c r="JP23" s="122"/>
      <c r="JQ23" s="122"/>
      <c r="JR23" s="122"/>
      <c r="JS23" s="122"/>
      <c r="JT23" s="122"/>
      <c r="JU23" s="122"/>
      <c r="JV23" s="122"/>
      <c r="JW23" s="122"/>
      <c r="JX23" s="122"/>
      <c r="JY23" s="122"/>
      <c r="JZ23" s="122"/>
      <c r="KA23" s="122"/>
      <c r="KB23" s="122"/>
      <c r="KC23" s="122"/>
      <c r="KD23" s="122"/>
      <c r="KE23" s="122"/>
      <c r="KF23" s="122"/>
      <c r="KG23" s="122"/>
      <c r="KH23" s="122"/>
      <c r="KI23" s="122"/>
      <c r="KJ23" s="122"/>
      <c r="KK23" s="122"/>
      <c r="KL23" s="122"/>
      <c r="KM23" s="122"/>
      <c r="KN23" s="122"/>
      <c r="KO23" s="122"/>
      <c r="KP23" s="122"/>
      <c r="KQ23" s="122"/>
      <c r="KR23" s="122"/>
      <c r="KS23" s="122"/>
      <c r="KT23" s="122"/>
      <c r="KU23" s="122"/>
      <c r="KV23" s="122"/>
      <c r="KW23" s="122"/>
      <c r="KX23" s="122"/>
      <c r="KY23" s="122"/>
      <c r="KZ23" s="122"/>
      <c r="LA23" s="122"/>
      <c r="LB23" s="122"/>
      <c r="LC23" s="122"/>
      <c r="LD23" s="122"/>
      <c r="LE23" s="122"/>
      <c r="LF23" s="122"/>
      <c r="LG23" s="122"/>
      <c r="LH23" s="122"/>
      <c r="LI23" s="122"/>
      <c r="LJ23" s="122"/>
      <c r="LK23" s="122"/>
      <c r="LL23" s="122"/>
      <c r="LM23" s="122"/>
      <c r="LN23" s="122"/>
      <c r="LO23" s="122"/>
      <c r="LP23" s="122"/>
      <c r="LQ23" s="122"/>
      <c r="LR23" s="122"/>
      <c r="LS23" s="122"/>
      <c r="LT23" s="122"/>
      <c r="LU23" s="122"/>
      <c r="LV23" s="122"/>
      <c r="LW23" s="122"/>
      <c r="LX23" s="122"/>
      <c r="LY23" s="122"/>
      <c r="LZ23" s="122"/>
      <c r="MA23" s="122"/>
      <c r="MB23" s="122"/>
      <c r="MC23" s="122"/>
      <c r="MD23" s="122"/>
      <c r="ME23" s="122"/>
      <c r="MF23" s="122"/>
      <c r="MG23" s="122"/>
      <c r="MH23" s="122"/>
      <c r="MI23" s="122"/>
      <c r="MJ23" s="122"/>
      <c r="MK23" s="122"/>
      <c r="ML23" s="122"/>
      <c r="MM23" s="122"/>
      <c r="MN23" s="122"/>
      <c r="MO23" s="122"/>
      <c r="MP23" s="122"/>
      <c r="MQ23" s="122"/>
      <c r="MR23" s="122"/>
      <c r="MS23" s="122"/>
      <c r="MT23" s="122"/>
      <c r="MU23" s="122"/>
      <c r="MV23" s="122"/>
      <c r="MW23" s="122"/>
      <c r="MX23" s="122"/>
      <c r="MY23" s="122"/>
      <c r="MZ23" s="122"/>
      <c r="NA23" s="122"/>
      <c r="NB23" s="122"/>
      <c r="NC23" s="122"/>
      <c r="ND23" s="122"/>
      <c r="NE23" s="122"/>
      <c r="NF23" s="122"/>
      <c r="NG23" s="122"/>
      <c r="NH23" s="122"/>
      <c r="NI23" s="122"/>
      <c r="NJ23" s="122"/>
      <c r="NK23" s="122"/>
      <c r="NL23" s="122"/>
      <c r="NM23" s="122"/>
      <c r="NN23" s="122"/>
      <c r="NO23" s="122"/>
      <c r="NP23" s="122"/>
      <c r="NQ23" s="122"/>
      <c r="NR23" s="122"/>
      <c r="NS23" s="122"/>
      <c r="NT23" s="122"/>
      <c r="NU23" s="122"/>
      <c r="NV23" s="122"/>
      <c r="NW23" s="122"/>
      <c r="NX23" s="122"/>
      <c r="NY23" s="122"/>
      <c r="NZ23" s="122"/>
      <c r="OA23" s="122"/>
      <c r="OB23" s="122"/>
      <c r="OC23" s="122"/>
      <c r="OD23" s="122"/>
      <c r="OE23" s="122"/>
      <c r="OF23" s="122"/>
      <c r="OG23" s="122"/>
      <c r="OH23" s="122"/>
      <c r="OI23" s="122"/>
      <c r="OJ23" s="122"/>
      <c r="OK23" s="122"/>
      <c r="OL23" s="122"/>
      <c r="OM23" s="122"/>
      <c r="ON23" s="122"/>
      <c r="OO23" s="122"/>
      <c r="OP23" s="122"/>
      <c r="OQ23" s="122"/>
      <c r="OR23" s="122"/>
      <c r="OS23" s="122"/>
      <c r="OT23" s="122"/>
      <c r="OU23" s="122"/>
      <c r="OV23" s="122"/>
      <c r="OW23" s="122"/>
      <c r="OX23" s="122"/>
      <c r="OY23" s="122"/>
      <c r="OZ23" s="122"/>
      <c r="PA23" s="122"/>
      <c r="PB23" s="122"/>
      <c r="PC23" s="122"/>
      <c r="PD23" s="122"/>
      <c r="PE23" s="122"/>
      <c r="PF23" s="122"/>
      <c r="PG23" s="122"/>
      <c r="PH23" s="122"/>
      <c r="PI23" s="122"/>
      <c r="PJ23" s="122"/>
      <c r="PK23" s="122"/>
      <c r="PL23" s="122"/>
      <c r="PM23" s="122"/>
      <c r="PN23" s="122"/>
      <c r="PO23" s="122"/>
      <c r="PP23" s="122"/>
      <c r="PQ23" s="122"/>
      <c r="PR23" s="122"/>
      <c r="PS23" s="122"/>
      <c r="PT23" s="122"/>
      <c r="PU23" s="122"/>
      <c r="PV23" s="122"/>
      <c r="PW23" s="122"/>
      <c r="PX23" s="122"/>
      <c r="PY23" s="122"/>
      <c r="PZ23" s="122"/>
      <c r="QA23" s="122"/>
      <c r="QB23" s="122"/>
      <c r="QC23" s="122"/>
      <c r="QD23" s="122"/>
      <c r="QE23" s="122"/>
      <c r="QF23" s="122"/>
      <c r="QG23" s="122"/>
      <c r="QH23" s="122"/>
      <c r="QI23" s="122"/>
      <c r="QJ23" s="122"/>
      <c r="QK23" s="122"/>
      <c r="QL23" s="122"/>
      <c r="QM23" s="122"/>
      <c r="QN23" s="122"/>
      <c r="QO23" s="122"/>
      <c r="QP23" s="122"/>
      <c r="QQ23" s="122"/>
      <c r="QR23" s="122"/>
      <c r="QS23" s="122"/>
      <c r="QT23" s="122"/>
      <c r="QU23" s="122"/>
      <c r="QV23" s="122"/>
      <c r="QW23" s="122"/>
      <c r="QX23" s="122"/>
      <c r="QY23" s="122"/>
      <c r="QZ23" s="122"/>
      <c r="RA23" s="122"/>
      <c r="RB23" s="122"/>
      <c r="RC23" s="122"/>
      <c r="RD23" s="122"/>
      <c r="RE23" s="122"/>
      <c r="RF23" s="122"/>
      <c r="RG23" s="122"/>
      <c r="RH23" s="122"/>
      <c r="RI23" s="122"/>
      <c r="RJ23" s="122"/>
      <c r="RK23" s="122"/>
      <c r="RL23" s="122"/>
      <c r="RM23" s="122"/>
      <c r="RN23" s="122"/>
      <c r="RO23" s="122"/>
      <c r="RP23" s="122"/>
      <c r="RQ23" s="122"/>
      <c r="RR23" s="122"/>
      <c r="RS23" s="122"/>
      <c r="RT23" s="122"/>
      <c r="RU23" s="122"/>
      <c r="RV23" s="122"/>
      <c r="RW23" s="122"/>
      <c r="RX23" s="122"/>
      <c r="RY23" s="122"/>
      <c r="RZ23" s="122"/>
      <c r="SA23" s="122"/>
      <c r="SB23" s="122"/>
      <c r="SC23" s="122"/>
      <c r="SD23" s="122"/>
      <c r="SE23" s="122"/>
      <c r="SF23" s="122"/>
      <c r="SG23" s="122"/>
      <c r="SH23" s="122"/>
      <c r="SI23" s="122"/>
      <c r="SJ23" s="122"/>
      <c r="SK23" s="122"/>
      <c r="SL23" s="122"/>
      <c r="SM23" s="122"/>
      <c r="SN23" s="122"/>
      <c r="SO23" s="122"/>
      <c r="SP23" s="122"/>
      <c r="SQ23" s="122"/>
      <c r="SR23" s="122"/>
      <c r="SS23" s="122"/>
      <c r="ST23" s="122"/>
      <c r="SU23" s="122"/>
      <c r="SV23" s="122"/>
      <c r="SW23" s="122"/>
      <c r="SX23" s="122"/>
      <c r="SY23" s="122"/>
      <c r="SZ23" s="122"/>
      <c r="TA23" s="122"/>
      <c r="TB23" s="122"/>
      <c r="TC23" s="122"/>
      <c r="TD23" s="122"/>
      <c r="TE23" s="122"/>
      <c r="TF23" s="122"/>
      <c r="TG23" s="122"/>
      <c r="TH23" s="122"/>
      <c r="TI23" s="122"/>
      <c r="TJ23" s="122"/>
      <c r="TK23" s="122"/>
      <c r="TL23" s="122"/>
      <c r="TM23" s="122"/>
      <c r="TN23" s="122"/>
      <c r="TO23" s="122"/>
      <c r="TP23" s="122"/>
      <c r="TQ23" s="122"/>
      <c r="TR23" s="122"/>
      <c r="TS23" s="122"/>
      <c r="TT23" s="122"/>
      <c r="TU23" s="122"/>
      <c r="TV23" s="122"/>
      <c r="TW23" s="122"/>
      <c r="TX23" s="122"/>
      <c r="TY23" s="122"/>
      <c r="TZ23" s="122"/>
      <c r="UA23" s="122"/>
      <c r="UB23" s="122"/>
      <c r="UC23" s="122"/>
      <c r="UD23" s="122"/>
      <c r="UE23" s="122"/>
      <c r="UF23" s="122"/>
      <c r="UG23" s="122"/>
      <c r="UH23" s="122"/>
      <c r="UI23" s="122"/>
      <c r="UJ23" s="122"/>
      <c r="UK23" s="122"/>
      <c r="UL23" s="122"/>
      <c r="UM23" s="122"/>
      <c r="UN23" s="122"/>
    </row>
    <row r="24" spans="1:560" s="212" customFormat="1" ht="19.5" customHeight="1">
      <c r="A24" s="568"/>
      <c r="B24" s="123"/>
      <c r="C24" s="1082" t="s">
        <v>450</v>
      </c>
      <c r="D24" s="1083"/>
      <c r="E24" s="1086" t="s">
        <v>284</v>
      </c>
      <c r="F24" s="1088" t="s">
        <v>98</v>
      </c>
      <c r="G24" s="1088"/>
      <c r="H24" s="1089"/>
      <c r="I24" s="123"/>
      <c r="J24" s="1082" t="s">
        <v>451</v>
      </c>
      <c r="K24" s="1090"/>
      <c r="L24" s="1086" t="s">
        <v>284</v>
      </c>
      <c r="M24" s="1088" t="s">
        <v>98</v>
      </c>
      <c r="N24" s="1088"/>
      <c r="O24" s="1089"/>
      <c r="P24" s="221"/>
      <c r="Q24" s="131"/>
      <c r="R24" s="217"/>
      <c r="S24" s="427" t="s">
        <v>184</v>
      </c>
      <c r="T24" s="222" t="s">
        <v>83</v>
      </c>
      <c r="U24" s="222" t="s">
        <v>95</v>
      </c>
      <c r="V24" s="223" t="s">
        <v>96</v>
      </c>
      <c r="W24" s="424" t="s">
        <v>83</v>
      </c>
      <c r="X24" s="224" t="s">
        <v>95</v>
      </c>
      <c r="Y24" s="225" t="s">
        <v>96</v>
      </c>
      <c r="Z24" s="123"/>
      <c r="AA24" s="160"/>
      <c r="AB24" s="160"/>
      <c r="AC24" s="160"/>
      <c r="AD24" s="160"/>
      <c r="AE24" s="160"/>
      <c r="AF24" s="160"/>
      <c r="AG24" s="160"/>
      <c r="AH24" s="160"/>
      <c r="AI24" s="160"/>
      <c r="AJ24" s="160"/>
      <c r="AK24" s="160"/>
      <c r="AL24" s="160"/>
      <c r="AM24" s="160"/>
      <c r="AN24" s="160"/>
      <c r="AO24" s="160"/>
      <c r="AP24" s="160"/>
      <c r="AQ24" s="160"/>
      <c r="AR24" s="160"/>
      <c r="AS24" s="160"/>
      <c r="AT24" s="122"/>
      <c r="AU24" s="122"/>
      <c r="AV24" s="122"/>
      <c r="AW24" s="122"/>
      <c r="AX24" s="122"/>
      <c r="AY24" s="122"/>
      <c r="AZ24" s="122"/>
      <c r="BA24" s="122"/>
      <c r="BB24" s="122"/>
      <c r="BC24" s="122"/>
      <c r="BD24" s="122"/>
      <c r="BE24" s="122"/>
      <c r="BF24" s="122"/>
      <c r="BG24" s="122"/>
      <c r="BH24" s="122"/>
      <c r="BI24" s="122"/>
      <c r="BJ24" s="122"/>
      <c r="BK24" s="122"/>
      <c r="BL24" s="122"/>
      <c r="BM24" s="122"/>
      <c r="BN24" s="122"/>
      <c r="BO24" s="122"/>
      <c r="BP24" s="122"/>
      <c r="BQ24" s="122"/>
      <c r="BR24" s="122"/>
      <c r="BS24" s="122"/>
      <c r="BT24" s="122"/>
      <c r="BU24" s="122"/>
      <c r="BV24" s="122"/>
      <c r="BW24" s="122"/>
      <c r="BX24" s="122"/>
      <c r="BY24" s="122"/>
      <c r="BZ24" s="122"/>
      <c r="CA24" s="122"/>
      <c r="CB24" s="122"/>
      <c r="CC24" s="122"/>
      <c r="CD24" s="122"/>
      <c r="CE24" s="122"/>
      <c r="CF24" s="122"/>
      <c r="CG24" s="122"/>
      <c r="CH24" s="122"/>
      <c r="CI24" s="122"/>
      <c r="CJ24" s="122"/>
      <c r="CK24" s="122"/>
      <c r="CL24" s="122"/>
      <c r="CM24" s="122"/>
      <c r="CN24" s="122"/>
      <c r="CO24" s="122"/>
      <c r="CP24" s="122"/>
      <c r="CQ24" s="122"/>
      <c r="CR24" s="122"/>
      <c r="CS24" s="122"/>
      <c r="CT24" s="122"/>
      <c r="CU24" s="122"/>
      <c r="CV24" s="122"/>
      <c r="CW24" s="122"/>
      <c r="CX24" s="122"/>
      <c r="CY24" s="122"/>
      <c r="CZ24" s="122"/>
      <c r="DA24" s="122"/>
      <c r="DB24" s="122"/>
      <c r="DC24" s="122"/>
      <c r="DD24" s="122"/>
      <c r="DE24" s="122"/>
      <c r="DF24" s="122"/>
      <c r="DG24" s="122"/>
      <c r="DH24" s="122"/>
      <c r="DI24" s="122"/>
      <c r="DJ24" s="122"/>
      <c r="DK24" s="122"/>
      <c r="DL24" s="122"/>
      <c r="DM24" s="122"/>
      <c r="DN24" s="122"/>
      <c r="DO24" s="122"/>
      <c r="DP24" s="122"/>
      <c r="DQ24" s="122"/>
      <c r="DR24" s="122"/>
      <c r="DS24" s="122"/>
      <c r="DT24" s="122"/>
      <c r="DU24" s="122"/>
      <c r="DV24" s="122"/>
      <c r="DW24" s="122"/>
      <c r="DX24" s="122"/>
      <c r="DY24" s="122"/>
      <c r="DZ24" s="122"/>
      <c r="EA24" s="122"/>
      <c r="EB24" s="122"/>
      <c r="EC24" s="122"/>
      <c r="ED24" s="122"/>
      <c r="EE24" s="122"/>
      <c r="EF24" s="122"/>
      <c r="EG24" s="122"/>
      <c r="EH24" s="122"/>
      <c r="EI24" s="122"/>
      <c r="EJ24" s="122"/>
      <c r="EK24" s="122"/>
      <c r="EL24" s="122"/>
      <c r="EM24" s="122"/>
      <c r="EN24" s="122"/>
      <c r="EO24" s="122"/>
      <c r="EP24" s="122"/>
      <c r="EQ24" s="122"/>
      <c r="ER24" s="122"/>
      <c r="ES24" s="122"/>
      <c r="ET24" s="122"/>
      <c r="EU24" s="122"/>
      <c r="EV24" s="122"/>
      <c r="EW24" s="122"/>
      <c r="EX24" s="122"/>
      <c r="EY24" s="122"/>
      <c r="EZ24" s="122"/>
      <c r="FA24" s="122"/>
      <c r="FB24" s="122"/>
      <c r="FC24" s="122"/>
      <c r="FD24" s="122"/>
      <c r="FE24" s="122"/>
      <c r="FF24" s="122"/>
      <c r="FG24" s="122"/>
      <c r="FH24" s="122"/>
      <c r="FI24" s="122"/>
      <c r="FJ24" s="122"/>
      <c r="FK24" s="122"/>
      <c r="FL24" s="122"/>
      <c r="FM24" s="122"/>
      <c r="FN24" s="122"/>
      <c r="FO24" s="122"/>
      <c r="FP24" s="122"/>
      <c r="FQ24" s="122"/>
      <c r="FR24" s="122"/>
      <c r="FS24" s="122"/>
      <c r="FT24" s="122"/>
      <c r="FU24" s="122"/>
      <c r="FV24" s="122"/>
      <c r="FW24" s="122"/>
      <c r="FX24" s="122"/>
      <c r="FY24" s="122"/>
      <c r="FZ24" s="122"/>
      <c r="GA24" s="122"/>
      <c r="GB24" s="122"/>
      <c r="GC24" s="122"/>
      <c r="GD24" s="122"/>
      <c r="GE24" s="122"/>
      <c r="GF24" s="122"/>
      <c r="GG24" s="122"/>
      <c r="GH24" s="122"/>
      <c r="GI24" s="122"/>
      <c r="GJ24" s="122"/>
      <c r="GK24" s="122"/>
      <c r="GL24" s="122"/>
      <c r="GM24" s="122"/>
      <c r="GN24" s="122"/>
      <c r="GO24" s="122"/>
      <c r="GP24" s="122"/>
      <c r="GQ24" s="122"/>
      <c r="GR24" s="122"/>
      <c r="GS24" s="122"/>
      <c r="GT24" s="122"/>
      <c r="GU24" s="122"/>
      <c r="GV24" s="122"/>
      <c r="GW24" s="122"/>
      <c r="GX24" s="122"/>
      <c r="GY24" s="122"/>
      <c r="GZ24" s="122"/>
      <c r="HA24" s="122"/>
      <c r="HB24" s="122"/>
      <c r="HC24" s="122"/>
      <c r="HD24" s="122"/>
      <c r="HE24" s="122"/>
      <c r="HF24" s="122"/>
      <c r="HG24" s="122"/>
      <c r="HH24" s="122"/>
      <c r="HI24" s="122"/>
      <c r="HJ24" s="122"/>
      <c r="HK24" s="122"/>
      <c r="HL24" s="122"/>
      <c r="HM24" s="122"/>
      <c r="HN24" s="122"/>
      <c r="HO24" s="122"/>
      <c r="HP24" s="122"/>
      <c r="HQ24" s="122"/>
      <c r="HR24" s="122"/>
      <c r="HS24" s="122"/>
      <c r="HT24" s="122"/>
      <c r="HU24" s="122"/>
      <c r="HV24" s="122"/>
      <c r="HW24" s="122"/>
      <c r="HX24" s="122"/>
      <c r="HY24" s="122"/>
      <c r="HZ24" s="122"/>
      <c r="IA24" s="122"/>
      <c r="IB24" s="122"/>
      <c r="IC24" s="122"/>
      <c r="ID24" s="122"/>
      <c r="IE24" s="122"/>
      <c r="IF24" s="122"/>
      <c r="IG24" s="122"/>
      <c r="IH24" s="122"/>
      <c r="II24" s="122"/>
      <c r="IJ24" s="122"/>
      <c r="IK24" s="122"/>
      <c r="IL24" s="122"/>
      <c r="IM24" s="122"/>
      <c r="IN24" s="122"/>
      <c r="IO24" s="122"/>
      <c r="IP24" s="122"/>
      <c r="IQ24" s="122"/>
      <c r="IR24" s="122"/>
      <c r="IS24" s="122"/>
      <c r="IT24" s="122"/>
      <c r="IU24" s="122"/>
      <c r="IV24" s="122"/>
      <c r="IW24" s="122"/>
      <c r="IX24" s="122"/>
      <c r="IY24" s="122"/>
      <c r="IZ24" s="122"/>
      <c r="JA24" s="122"/>
      <c r="JB24" s="122"/>
      <c r="JC24" s="122"/>
      <c r="JD24" s="122"/>
      <c r="JE24" s="122"/>
      <c r="JF24" s="122"/>
      <c r="JG24" s="122"/>
      <c r="JH24" s="122"/>
      <c r="JI24" s="122"/>
      <c r="JJ24" s="122"/>
      <c r="JK24" s="122"/>
      <c r="JL24" s="122"/>
      <c r="JM24" s="122"/>
      <c r="JN24" s="122"/>
      <c r="JO24" s="122"/>
      <c r="JP24" s="122"/>
      <c r="JQ24" s="122"/>
      <c r="JR24" s="122"/>
      <c r="JS24" s="122"/>
      <c r="JT24" s="122"/>
      <c r="JU24" s="122"/>
      <c r="JV24" s="122"/>
      <c r="JW24" s="122"/>
      <c r="JX24" s="122"/>
      <c r="JY24" s="122"/>
      <c r="JZ24" s="122"/>
      <c r="KA24" s="122"/>
      <c r="KB24" s="122"/>
      <c r="KC24" s="122"/>
      <c r="KD24" s="122"/>
      <c r="KE24" s="122"/>
      <c r="KF24" s="122"/>
      <c r="KG24" s="122"/>
      <c r="KH24" s="122"/>
      <c r="KI24" s="122"/>
      <c r="KJ24" s="122"/>
      <c r="KK24" s="122"/>
      <c r="KL24" s="122"/>
      <c r="KM24" s="122"/>
      <c r="KN24" s="122"/>
      <c r="KO24" s="122"/>
      <c r="KP24" s="122"/>
      <c r="KQ24" s="122"/>
      <c r="KR24" s="122"/>
      <c r="KS24" s="122"/>
      <c r="KT24" s="122"/>
      <c r="KU24" s="122"/>
      <c r="KV24" s="122"/>
      <c r="KW24" s="122"/>
      <c r="KX24" s="122"/>
      <c r="KY24" s="122"/>
      <c r="KZ24" s="122"/>
      <c r="LA24" s="122"/>
      <c r="LB24" s="122"/>
      <c r="LC24" s="122"/>
      <c r="LD24" s="122"/>
      <c r="LE24" s="122"/>
      <c r="LF24" s="122"/>
      <c r="LG24" s="122"/>
      <c r="LH24" s="122"/>
      <c r="LI24" s="122"/>
      <c r="LJ24" s="122"/>
      <c r="LK24" s="122"/>
      <c r="LL24" s="122"/>
      <c r="LM24" s="122"/>
      <c r="LN24" s="122"/>
      <c r="LO24" s="122"/>
      <c r="LP24" s="122"/>
      <c r="LQ24" s="122"/>
      <c r="LR24" s="122"/>
      <c r="LS24" s="122"/>
      <c r="LT24" s="122"/>
      <c r="LU24" s="122"/>
      <c r="LV24" s="122"/>
      <c r="LW24" s="122"/>
      <c r="LX24" s="122"/>
      <c r="LY24" s="122"/>
      <c r="LZ24" s="122"/>
      <c r="MA24" s="122"/>
      <c r="MB24" s="122"/>
      <c r="MC24" s="122"/>
      <c r="MD24" s="122"/>
      <c r="ME24" s="122"/>
      <c r="MF24" s="122"/>
      <c r="MG24" s="122"/>
      <c r="MH24" s="122"/>
      <c r="MI24" s="122"/>
      <c r="MJ24" s="122"/>
      <c r="MK24" s="122"/>
      <c r="ML24" s="122"/>
      <c r="MM24" s="122"/>
      <c r="MN24" s="122"/>
      <c r="MO24" s="122"/>
      <c r="MP24" s="122"/>
      <c r="MQ24" s="122"/>
      <c r="MR24" s="122"/>
      <c r="MS24" s="122"/>
      <c r="MT24" s="122"/>
      <c r="MU24" s="122"/>
      <c r="MV24" s="122"/>
      <c r="MW24" s="122"/>
      <c r="MX24" s="122"/>
      <c r="MY24" s="122"/>
      <c r="MZ24" s="122"/>
      <c r="NA24" s="122"/>
      <c r="NB24" s="122"/>
      <c r="NC24" s="122"/>
      <c r="ND24" s="122"/>
      <c r="NE24" s="122"/>
      <c r="NF24" s="122"/>
      <c r="NG24" s="122"/>
      <c r="NH24" s="122"/>
      <c r="NI24" s="122"/>
      <c r="NJ24" s="122"/>
      <c r="NK24" s="122"/>
      <c r="NL24" s="122"/>
      <c r="NM24" s="122"/>
      <c r="NN24" s="122"/>
      <c r="NO24" s="122"/>
      <c r="NP24" s="122"/>
      <c r="NQ24" s="122"/>
      <c r="NR24" s="122"/>
      <c r="NS24" s="122"/>
      <c r="NT24" s="122"/>
      <c r="NU24" s="122"/>
      <c r="NV24" s="122"/>
      <c r="NW24" s="122"/>
      <c r="NX24" s="122"/>
      <c r="NY24" s="122"/>
      <c r="NZ24" s="122"/>
      <c r="OA24" s="122"/>
      <c r="OB24" s="122"/>
      <c r="OC24" s="122"/>
      <c r="OD24" s="122"/>
      <c r="OE24" s="122"/>
      <c r="OF24" s="122"/>
      <c r="OG24" s="122"/>
      <c r="OH24" s="122"/>
      <c r="OI24" s="122"/>
      <c r="OJ24" s="122"/>
      <c r="OK24" s="122"/>
      <c r="OL24" s="122"/>
      <c r="OM24" s="122"/>
      <c r="ON24" s="122"/>
      <c r="OO24" s="122"/>
      <c r="OP24" s="122"/>
      <c r="OQ24" s="122"/>
      <c r="OR24" s="122"/>
      <c r="OS24" s="122"/>
      <c r="OT24" s="122"/>
      <c r="OU24" s="122"/>
      <c r="OV24" s="122"/>
      <c r="OW24" s="122"/>
      <c r="OX24" s="122"/>
      <c r="OY24" s="122"/>
      <c r="OZ24" s="122"/>
      <c r="PA24" s="122"/>
      <c r="PB24" s="122"/>
      <c r="PC24" s="122"/>
      <c r="PD24" s="122"/>
      <c r="PE24" s="122"/>
      <c r="PF24" s="122"/>
      <c r="PG24" s="122"/>
      <c r="PH24" s="122"/>
      <c r="PI24" s="122"/>
      <c r="PJ24" s="122"/>
      <c r="PK24" s="122"/>
      <c r="PL24" s="122"/>
      <c r="PM24" s="122"/>
      <c r="PN24" s="122"/>
      <c r="PO24" s="122"/>
      <c r="PP24" s="122"/>
      <c r="PQ24" s="122"/>
      <c r="PR24" s="122"/>
      <c r="PS24" s="122"/>
      <c r="PT24" s="122"/>
      <c r="PU24" s="122"/>
      <c r="PV24" s="122"/>
      <c r="PW24" s="122"/>
      <c r="PX24" s="122"/>
      <c r="PY24" s="122"/>
      <c r="PZ24" s="122"/>
      <c r="QA24" s="122"/>
      <c r="QB24" s="122"/>
      <c r="QC24" s="122"/>
      <c r="QD24" s="122"/>
      <c r="QE24" s="122"/>
      <c r="QF24" s="122"/>
      <c r="QG24" s="122"/>
      <c r="QH24" s="122"/>
      <c r="QI24" s="122"/>
      <c r="QJ24" s="122"/>
      <c r="QK24" s="122"/>
      <c r="QL24" s="122"/>
      <c r="QM24" s="122"/>
      <c r="QN24" s="122"/>
      <c r="QO24" s="122"/>
      <c r="QP24" s="122"/>
      <c r="QQ24" s="122"/>
      <c r="QR24" s="122"/>
      <c r="QS24" s="122"/>
      <c r="QT24" s="122"/>
      <c r="QU24" s="122"/>
      <c r="QV24" s="122"/>
      <c r="QW24" s="122"/>
      <c r="QX24" s="122"/>
      <c r="QY24" s="122"/>
      <c r="QZ24" s="122"/>
      <c r="RA24" s="122"/>
      <c r="RB24" s="122"/>
      <c r="RC24" s="122"/>
      <c r="RD24" s="122"/>
      <c r="RE24" s="122"/>
      <c r="RF24" s="122"/>
      <c r="RG24" s="122"/>
      <c r="RH24" s="122"/>
      <c r="RI24" s="122"/>
      <c r="RJ24" s="122"/>
      <c r="RK24" s="122"/>
      <c r="RL24" s="122"/>
      <c r="RM24" s="122"/>
      <c r="RN24" s="122"/>
      <c r="RO24" s="122"/>
      <c r="RP24" s="122"/>
      <c r="RQ24" s="122"/>
      <c r="RR24" s="122"/>
      <c r="RS24" s="122"/>
      <c r="RT24" s="122"/>
      <c r="RU24" s="122"/>
      <c r="RV24" s="122"/>
      <c r="RW24" s="122"/>
      <c r="RX24" s="122"/>
      <c r="RY24" s="122"/>
      <c r="RZ24" s="122"/>
      <c r="SA24" s="122"/>
      <c r="SB24" s="122"/>
      <c r="SC24" s="122"/>
      <c r="SD24" s="122"/>
      <c r="SE24" s="122"/>
      <c r="SF24" s="122"/>
      <c r="SG24" s="122"/>
      <c r="SH24" s="122"/>
      <c r="SI24" s="122"/>
      <c r="SJ24" s="122"/>
      <c r="SK24" s="122"/>
      <c r="SL24" s="122"/>
      <c r="SM24" s="122"/>
      <c r="SN24" s="122"/>
      <c r="SO24" s="122"/>
      <c r="SP24" s="122"/>
      <c r="SQ24" s="122"/>
      <c r="SR24" s="122"/>
      <c r="SS24" s="122"/>
      <c r="ST24" s="122"/>
      <c r="SU24" s="122"/>
      <c r="SV24" s="122"/>
      <c r="SW24" s="122"/>
      <c r="SX24" s="122"/>
      <c r="SY24" s="122"/>
      <c r="SZ24" s="122"/>
      <c r="TA24" s="122"/>
      <c r="TB24" s="122"/>
      <c r="TC24" s="122"/>
      <c r="TD24" s="122"/>
      <c r="TE24" s="122"/>
      <c r="TF24" s="122"/>
      <c r="TG24" s="122"/>
      <c r="TH24" s="122"/>
      <c r="TI24" s="122"/>
      <c r="TJ24" s="122"/>
      <c r="TK24" s="122"/>
      <c r="TL24" s="122"/>
      <c r="TM24" s="122"/>
      <c r="TN24" s="122"/>
      <c r="TO24" s="122"/>
      <c r="TP24" s="122"/>
      <c r="TQ24" s="122"/>
      <c r="TR24" s="122"/>
      <c r="TS24" s="122"/>
      <c r="TT24" s="122"/>
      <c r="TU24" s="122"/>
      <c r="TV24" s="122"/>
      <c r="TW24" s="122"/>
      <c r="TX24" s="122"/>
      <c r="TY24" s="122"/>
      <c r="TZ24" s="122"/>
      <c r="UA24" s="122"/>
      <c r="UB24" s="122"/>
      <c r="UC24" s="122"/>
      <c r="UD24" s="122"/>
      <c r="UE24" s="122"/>
      <c r="UF24" s="122"/>
      <c r="UG24" s="122"/>
      <c r="UH24" s="122"/>
      <c r="UI24" s="122"/>
      <c r="UJ24" s="122"/>
      <c r="UK24" s="122"/>
      <c r="UL24" s="122"/>
      <c r="UM24" s="122"/>
      <c r="UN24" s="122"/>
    </row>
    <row r="25" spans="1:560" ht="19.5" customHeight="1">
      <c r="A25" s="568"/>
      <c r="B25" s="556"/>
      <c r="C25" s="1084"/>
      <c r="D25" s="1085"/>
      <c r="E25" s="1087"/>
      <c r="F25" s="454" t="s">
        <v>83</v>
      </c>
      <c r="G25" s="454" t="s">
        <v>95</v>
      </c>
      <c r="H25" s="534" t="s">
        <v>96</v>
      </c>
      <c r="I25" s="558"/>
      <c r="J25" s="1091"/>
      <c r="K25" s="1092"/>
      <c r="L25" s="1087"/>
      <c r="M25" s="454" t="s">
        <v>83</v>
      </c>
      <c r="N25" s="454" t="s">
        <v>95</v>
      </c>
      <c r="O25" s="534" t="s">
        <v>96</v>
      </c>
      <c r="P25" s="226"/>
      <c r="Q25" s="152"/>
      <c r="R25" s="227"/>
      <c r="S25" s="228" t="s">
        <v>329</v>
      </c>
      <c r="T25" s="229">
        <f>F26</f>
        <v>45</v>
      </c>
      <c r="U25" s="475">
        <f>'基礎データ（教科）'!G7</f>
        <v>57.5</v>
      </c>
      <c r="V25" s="489">
        <f>'基礎データ（教科）'!H7</f>
        <v>59.2</v>
      </c>
      <c r="W25" s="477">
        <f>T25/V25</f>
        <v>0.76013513513513509</v>
      </c>
      <c r="X25" s="478">
        <f>U25/V25</f>
        <v>0.97128378378378377</v>
      </c>
      <c r="Y25" s="479">
        <v>1</v>
      </c>
      <c r="Z25" s="123"/>
      <c r="AA25" s="160"/>
      <c r="AB25" s="160"/>
      <c r="AC25" s="160"/>
      <c r="AD25" s="160"/>
      <c r="AE25" s="160"/>
      <c r="AF25" s="160"/>
      <c r="AG25" s="160"/>
      <c r="AH25" s="160"/>
      <c r="AI25" s="160"/>
      <c r="AJ25" s="160"/>
      <c r="AK25" s="160"/>
      <c r="AL25" s="160"/>
      <c r="AM25" s="160"/>
      <c r="AN25" s="160"/>
      <c r="AO25" s="160"/>
      <c r="AP25" s="160"/>
      <c r="AQ25" s="160"/>
      <c r="AR25" s="160"/>
      <c r="AS25" s="160"/>
    </row>
    <row r="26" spans="1:560" ht="19.5" customHeight="1">
      <c r="A26" s="167"/>
      <c r="B26" s="557"/>
      <c r="C26" s="1095" t="s">
        <v>329</v>
      </c>
      <c r="D26" s="1096"/>
      <c r="E26" s="393">
        <f>'基礎データ（教科）'!F7</f>
        <v>3</v>
      </c>
      <c r="F26" s="394">
        <f>IF('2_入力シート(1)'!F10&lt;&gt;"",'2_入力シート(1)'!F10,"")</f>
        <v>45</v>
      </c>
      <c r="G26" s="392">
        <f t="shared" ref="G26:H31" si="0">U25</f>
        <v>57.5</v>
      </c>
      <c r="H26" s="535">
        <f t="shared" si="0"/>
        <v>59.2</v>
      </c>
      <c r="I26" s="559"/>
      <c r="J26" s="1093" t="str">
        <f>'基礎データ（教科）'!J7</f>
        <v>A 数と式</v>
      </c>
      <c r="K26" s="1094"/>
      <c r="L26" s="393">
        <f>'基礎データ（教科）'!L7</f>
        <v>5</v>
      </c>
      <c r="M26" s="394">
        <f>IF('2_入力シート(1)'!M10&lt;&gt;"",'2_入力シート(1)'!M10,"")</f>
        <v>36.200000000000003</v>
      </c>
      <c r="N26" s="392">
        <f t="shared" ref="N26:O29" si="1">U34</f>
        <v>49.6</v>
      </c>
      <c r="O26" s="535">
        <f t="shared" si="1"/>
        <v>51.1</v>
      </c>
      <c r="P26" s="230"/>
      <c r="Q26" s="153"/>
      <c r="R26" s="231"/>
      <c r="S26" s="228" t="s">
        <v>330</v>
      </c>
      <c r="T26" s="229">
        <f t="shared" ref="T26:T30" si="2">F27</f>
        <v>50</v>
      </c>
      <c r="U26" s="475">
        <f>'基礎データ（教科）'!G8</f>
        <v>58.5</v>
      </c>
      <c r="V26" s="489">
        <f>'基礎データ（教科）'!H8</f>
        <v>59.6</v>
      </c>
      <c r="W26" s="477">
        <f>T26/V26</f>
        <v>0.83892617449664431</v>
      </c>
      <c r="X26" s="478">
        <f>U26/V26</f>
        <v>0.98154362416107377</v>
      </c>
      <c r="Y26" s="479">
        <v>1</v>
      </c>
      <c r="Z26" s="123"/>
      <c r="AA26" s="160"/>
      <c r="AB26" s="160"/>
      <c r="AC26" s="160"/>
      <c r="AD26" s="160"/>
      <c r="AE26" s="160"/>
      <c r="AF26" s="160"/>
      <c r="AG26" s="160"/>
      <c r="AH26" s="160"/>
      <c r="AI26" s="160"/>
      <c r="AJ26" s="160"/>
      <c r="AK26" s="160"/>
      <c r="AL26" s="160"/>
      <c r="AM26" s="160"/>
      <c r="AN26" s="160"/>
      <c r="AO26" s="160"/>
      <c r="AP26" s="160"/>
      <c r="AQ26" s="160"/>
      <c r="AR26" s="160"/>
      <c r="AS26" s="160"/>
    </row>
    <row r="27" spans="1:560" ht="19.5" customHeight="1">
      <c r="A27" s="167"/>
      <c r="B27" s="557"/>
      <c r="C27" s="1095" t="s">
        <v>453</v>
      </c>
      <c r="D27" s="1096"/>
      <c r="E27" s="393">
        <f>'基礎データ（教科）'!F8</f>
        <v>2</v>
      </c>
      <c r="F27" s="394">
        <f>IF('2_入力シート(1)'!F11&lt;&gt;"",'2_入力シート(1)'!F11,"")</f>
        <v>50</v>
      </c>
      <c r="G27" s="392">
        <f t="shared" si="0"/>
        <v>58.5</v>
      </c>
      <c r="H27" s="535">
        <f t="shared" si="0"/>
        <v>59.6</v>
      </c>
      <c r="I27" s="559"/>
      <c r="J27" s="1093" t="str">
        <f>'基礎データ（教科）'!J8</f>
        <v>B 図形</v>
      </c>
      <c r="K27" s="1094"/>
      <c r="L27" s="393">
        <f>'基礎データ（教科）'!L8</f>
        <v>3</v>
      </c>
      <c r="M27" s="394">
        <f>IF('2_入力シート(1)'!M11&lt;&gt;"",'2_入力シート(1)'!M11,"")</f>
        <v>31.5</v>
      </c>
      <c r="N27" s="392">
        <f t="shared" si="1"/>
        <v>38.9</v>
      </c>
      <c r="O27" s="535">
        <f t="shared" si="1"/>
        <v>40.299999999999997</v>
      </c>
      <c r="P27" s="230"/>
      <c r="Q27" s="148"/>
      <c r="R27" s="232"/>
      <c r="S27" s="228" t="s">
        <v>331</v>
      </c>
      <c r="T27" s="229">
        <f t="shared" si="2"/>
        <v>56.8</v>
      </c>
      <c r="U27" s="475">
        <f>'基礎データ（教科）'!G9</f>
        <v>75.3</v>
      </c>
      <c r="V27" s="489">
        <f>'基礎データ（教科）'!H9</f>
        <v>75.599999999999994</v>
      </c>
      <c r="W27" s="477">
        <f>T27/V27</f>
        <v>0.75132275132275139</v>
      </c>
      <c r="X27" s="478">
        <f>U27/V27</f>
        <v>0.99603174603174605</v>
      </c>
      <c r="Y27" s="479">
        <v>1</v>
      </c>
      <c r="Z27" s="123"/>
      <c r="AA27" s="160"/>
      <c r="AB27" s="160"/>
      <c r="AC27" s="160"/>
      <c r="AD27" s="160"/>
      <c r="AE27" s="160"/>
      <c r="AF27" s="160"/>
      <c r="AG27" s="160"/>
      <c r="AH27" s="160"/>
      <c r="AI27" s="160"/>
      <c r="AJ27" s="160"/>
      <c r="AK27" s="160"/>
      <c r="AL27" s="160"/>
      <c r="AM27" s="160"/>
      <c r="AN27" s="160"/>
      <c r="AO27" s="160"/>
      <c r="AP27" s="160"/>
      <c r="AQ27" s="160"/>
      <c r="AR27" s="160"/>
      <c r="AS27" s="160"/>
    </row>
    <row r="28" spans="1:560" ht="19.5" customHeight="1">
      <c r="A28" s="568"/>
      <c r="B28" s="557"/>
      <c r="C28" s="1095" t="s">
        <v>331</v>
      </c>
      <c r="D28" s="1096"/>
      <c r="E28" s="393">
        <f>'基礎データ（教科）'!F9</f>
        <v>1</v>
      </c>
      <c r="F28" s="394">
        <f>IF('2_入力シート(1)'!F12&lt;&gt;"",'2_入力シート(1)'!F12,"")</f>
        <v>56.8</v>
      </c>
      <c r="G28" s="392">
        <f t="shared" si="0"/>
        <v>75.3</v>
      </c>
      <c r="H28" s="535">
        <f t="shared" si="0"/>
        <v>75.599999999999994</v>
      </c>
      <c r="I28" s="559"/>
      <c r="J28" s="1093" t="str">
        <f>'基礎データ（教科）'!J9</f>
        <v>C 関数</v>
      </c>
      <c r="K28" s="1094"/>
      <c r="L28" s="393">
        <f>'基礎データ（教科）'!L9</f>
        <v>4</v>
      </c>
      <c r="M28" s="394">
        <f>IF('2_入力シート(1)'!M12&lt;&gt;"",'2_入力シート(1)'!M12,"")</f>
        <v>47.3</v>
      </c>
      <c r="N28" s="392">
        <f t="shared" si="1"/>
        <v>58.1</v>
      </c>
      <c r="O28" s="535">
        <f t="shared" si="1"/>
        <v>60.7</v>
      </c>
      <c r="P28" s="230"/>
      <c r="Q28" s="148"/>
      <c r="R28" s="232"/>
      <c r="S28" s="228" t="s">
        <v>332</v>
      </c>
      <c r="T28" s="229">
        <f t="shared" si="2"/>
        <v>45</v>
      </c>
      <c r="U28" s="475">
        <f>'基礎データ（教科）'!G10</f>
        <v>55.2</v>
      </c>
      <c r="V28" s="489">
        <f>'基礎データ（教科）'!H10</f>
        <v>58.8</v>
      </c>
      <c r="W28" s="477">
        <f>T28/V28</f>
        <v>0.76530612244897966</v>
      </c>
      <c r="X28" s="478">
        <f>U28/V28</f>
        <v>0.93877551020408168</v>
      </c>
      <c r="Y28" s="479">
        <v>1</v>
      </c>
      <c r="Z28" s="123"/>
      <c r="AA28" s="160"/>
      <c r="AB28" s="160"/>
      <c r="AC28" s="160"/>
      <c r="AD28" s="160"/>
      <c r="AE28" s="160"/>
      <c r="AF28" s="160"/>
      <c r="AG28" s="160"/>
      <c r="AH28" s="160"/>
      <c r="AI28" s="160"/>
      <c r="AJ28" s="160"/>
      <c r="AK28" s="160"/>
      <c r="AL28" s="160"/>
      <c r="AM28" s="160"/>
      <c r="AN28" s="160"/>
      <c r="AO28" s="160"/>
      <c r="AP28" s="160"/>
      <c r="AQ28" s="160"/>
      <c r="AR28" s="160"/>
      <c r="AS28" s="160"/>
    </row>
    <row r="29" spans="1:560" ht="19.5" customHeight="1">
      <c r="A29" s="568"/>
      <c r="B29" s="557"/>
      <c r="C29" s="1067" t="s">
        <v>332</v>
      </c>
      <c r="D29" s="1068"/>
      <c r="E29" s="393">
        <f>'基礎データ（教科）'!F10</f>
        <v>3</v>
      </c>
      <c r="F29" s="394">
        <f>IF('2_入力シート(1)'!F13&lt;&gt;"",'2_入力シート(1)'!F13,"")</f>
        <v>45</v>
      </c>
      <c r="G29" s="392">
        <f t="shared" si="0"/>
        <v>55.2</v>
      </c>
      <c r="H29" s="535">
        <f t="shared" si="0"/>
        <v>58.8</v>
      </c>
      <c r="I29" s="559"/>
      <c r="J29" s="1077" t="str">
        <f>'基礎データ（教科）'!J10</f>
        <v>D データの活用</v>
      </c>
      <c r="K29" s="1078"/>
      <c r="L29" s="536">
        <f>'基礎データ（教科）'!L10</f>
        <v>4</v>
      </c>
      <c r="M29" s="537">
        <f>IF('2_入力シート(1)'!M13&lt;&gt;"",'2_入力シート(1)'!M13,"")</f>
        <v>42.6</v>
      </c>
      <c r="N29" s="538">
        <f t="shared" si="1"/>
        <v>52.8</v>
      </c>
      <c r="O29" s="539">
        <f t="shared" si="1"/>
        <v>55.5</v>
      </c>
      <c r="P29" s="230"/>
      <c r="Q29" s="148"/>
      <c r="R29" s="232"/>
      <c r="S29" s="426" t="s">
        <v>333</v>
      </c>
      <c r="T29" s="229">
        <f t="shared" si="2"/>
        <v>56.8</v>
      </c>
      <c r="U29" s="475">
        <f>'基礎データ（教科）'!G11</f>
        <v>62.2</v>
      </c>
      <c r="V29" s="489">
        <f>'基礎データ（教科）'!H11</f>
        <v>65.3</v>
      </c>
      <c r="W29" s="477">
        <f t="shared" ref="W29:W30" si="3">T29/V29</f>
        <v>0.86983154670750384</v>
      </c>
      <c r="X29" s="478">
        <f t="shared" ref="X29:X30" si="4">U29/V29</f>
        <v>0.95252679938744267</v>
      </c>
      <c r="Y29" s="479">
        <v>1</v>
      </c>
      <c r="Z29" s="123"/>
      <c r="AA29" s="160"/>
      <c r="AB29" s="160"/>
      <c r="AC29" s="160"/>
      <c r="AD29" s="160"/>
      <c r="AE29" s="160"/>
      <c r="AF29" s="160"/>
      <c r="AG29" s="160"/>
      <c r="AH29" s="160"/>
      <c r="AI29" s="160"/>
      <c r="AJ29" s="160"/>
      <c r="AK29" s="160"/>
      <c r="AL29" s="160"/>
      <c r="AM29" s="160"/>
      <c r="AN29" s="160"/>
      <c r="AO29" s="160"/>
      <c r="AP29" s="160"/>
      <c r="AQ29" s="160"/>
      <c r="AR29" s="160"/>
      <c r="AS29" s="160"/>
    </row>
    <row r="30" spans="1:560" ht="19.5" customHeight="1" thickBot="1">
      <c r="A30" s="167"/>
      <c r="B30" s="557"/>
      <c r="C30" s="1067" t="s">
        <v>333</v>
      </c>
      <c r="D30" s="1068"/>
      <c r="E30" s="393">
        <f>'基礎データ（教科）'!F11</f>
        <v>2</v>
      </c>
      <c r="F30" s="394">
        <f>IF('2_入力シート(1)'!F14&lt;&gt;"",'2_入力シート(1)'!F14,"")</f>
        <v>56.8</v>
      </c>
      <c r="G30" s="392">
        <f t="shared" si="0"/>
        <v>62.2</v>
      </c>
      <c r="H30" s="535">
        <f t="shared" si="0"/>
        <v>65.3</v>
      </c>
      <c r="I30" s="560"/>
      <c r="J30" s="335"/>
      <c r="K30" s="561"/>
      <c r="L30" s="421"/>
      <c r="M30" s="563"/>
      <c r="N30" s="564"/>
      <c r="O30" s="564"/>
      <c r="P30" s="230"/>
      <c r="Q30" s="148"/>
      <c r="R30" s="232"/>
      <c r="S30" s="425" t="s">
        <v>334</v>
      </c>
      <c r="T30" s="233">
        <f t="shared" si="2"/>
        <v>39.9</v>
      </c>
      <c r="U30" s="476">
        <f>'基礎データ（教科）'!G12</f>
        <v>46.2</v>
      </c>
      <c r="V30" s="490">
        <f>'基礎データ（教科）'!H12</f>
        <v>47.9</v>
      </c>
      <c r="W30" s="480">
        <f t="shared" si="3"/>
        <v>0.83298538622129437</v>
      </c>
      <c r="X30" s="481">
        <f t="shared" si="4"/>
        <v>0.96450939457202511</v>
      </c>
      <c r="Y30" s="482">
        <v>1</v>
      </c>
      <c r="Z30" s="123"/>
      <c r="AA30" s="160"/>
      <c r="AB30" s="160"/>
      <c r="AC30" s="160"/>
      <c r="AD30" s="160"/>
      <c r="AE30" s="160"/>
      <c r="AF30" s="160"/>
      <c r="AG30" s="160"/>
      <c r="AH30" s="160"/>
      <c r="AI30" s="160"/>
      <c r="AJ30" s="160"/>
      <c r="AK30" s="160"/>
      <c r="AL30" s="160"/>
      <c r="AM30" s="160"/>
      <c r="AN30" s="160"/>
      <c r="AO30" s="160"/>
      <c r="AP30" s="160"/>
      <c r="AQ30" s="160"/>
      <c r="AR30" s="160"/>
      <c r="AS30" s="160"/>
    </row>
    <row r="31" spans="1:560" ht="19.5" customHeight="1">
      <c r="A31" s="167"/>
      <c r="B31" s="557"/>
      <c r="C31" s="1069" t="s">
        <v>334</v>
      </c>
      <c r="D31" s="1070"/>
      <c r="E31" s="536">
        <f>'基礎データ（教科）'!F12</f>
        <v>4</v>
      </c>
      <c r="F31" s="537">
        <f>IF('2_入力シート(1)'!F15&lt;&gt;"",'2_入力シート(1)'!F15,"")</f>
        <v>39.9</v>
      </c>
      <c r="G31" s="538">
        <f t="shared" si="0"/>
        <v>46.2</v>
      </c>
      <c r="H31" s="539">
        <f t="shared" si="0"/>
        <v>47.9</v>
      </c>
      <c r="I31" s="560"/>
      <c r="J31" s="335"/>
      <c r="K31" s="562"/>
      <c r="L31" s="421"/>
      <c r="M31" s="565"/>
      <c r="N31" s="566"/>
      <c r="O31" s="566"/>
      <c r="P31" s="230"/>
      <c r="Q31" s="148"/>
      <c r="R31" s="232"/>
      <c r="S31" s="127"/>
      <c r="T31" s="234"/>
      <c r="U31" s="234"/>
      <c r="V31" s="234"/>
      <c r="W31" s="234"/>
      <c r="X31" s="234"/>
      <c r="Y31" s="234"/>
      <c r="Z31" s="123"/>
      <c r="AA31" s="160"/>
      <c r="AB31" s="160"/>
      <c r="AC31" s="160"/>
      <c r="AD31" s="160"/>
      <c r="AE31" s="160"/>
      <c r="AF31" s="160"/>
      <c r="AG31" s="160"/>
      <c r="AH31" s="160"/>
      <c r="AI31" s="160"/>
      <c r="AJ31" s="160"/>
      <c r="AK31" s="160"/>
      <c r="AL31" s="160"/>
      <c r="AM31" s="160"/>
      <c r="AN31" s="160"/>
      <c r="AO31" s="160"/>
      <c r="AP31" s="160"/>
      <c r="AQ31" s="160"/>
      <c r="AR31" s="160"/>
      <c r="AS31" s="160"/>
    </row>
    <row r="32" spans="1:560" ht="19.5" customHeight="1" thickBot="1">
      <c r="A32" s="167"/>
      <c r="C32" s="420"/>
      <c r="D32" s="420"/>
      <c r="E32" s="421"/>
      <c r="F32" s="423"/>
      <c r="G32" s="422"/>
      <c r="H32" s="422"/>
      <c r="J32" s="335"/>
      <c r="K32" s="335"/>
      <c r="L32" s="421"/>
      <c r="M32" s="423"/>
      <c r="N32" s="422"/>
      <c r="O32" s="422"/>
      <c r="P32" s="230"/>
      <c r="Q32" s="148"/>
      <c r="R32" s="232"/>
      <c r="S32" s="127"/>
      <c r="T32" s="234"/>
      <c r="U32" s="234"/>
      <c r="V32" s="234"/>
      <c r="W32" s="234"/>
      <c r="X32" s="234"/>
      <c r="Y32" s="234"/>
      <c r="Z32" s="123"/>
      <c r="AA32" s="160"/>
      <c r="AB32" s="160"/>
      <c r="AC32" s="160"/>
      <c r="AD32" s="160"/>
      <c r="AE32" s="160"/>
      <c r="AF32" s="160"/>
      <c r="AG32" s="160"/>
      <c r="AH32" s="160"/>
      <c r="AI32" s="160"/>
      <c r="AJ32" s="160"/>
      <c r="AK32" s="160"/>
      <c r="AL32" s="160"/>
      <c r="AM32" s="160"/>
      <c r="AN32" s="160"/>
      <c r="AO32" s="160"/>
      <c r="AP32" s="160"/>
      <c r="AQ32" s="160"/>
      <c r="AR32" s="160"/>
      <c r="AS32" s="160"/>
    </row>
    <row r="33" spans="1:45" ht="30" customHeight="1">
      <c r="A33" s="167"/>
      <c r="B33" s="167"/>
      <c r="C33" s="167"/>
      <c r="D33" s="167"/>
      <c r="E33" s="167"/>
      <c r="F33" s="1075"/>
      <c r="G33" s="1075"/>
      <c r="H33" s="387"/>
      <c r="I33" s="388"/>
      <c r="J33" s="389"/>
      <c r="K33" s="389"/>
      <c r="L33" s="123"/>
      <c r="M33" s="123"/>
      <c r="N33" s="123"/>
      <c r="O33" s="123"/>
      <c r="P33" s="167"/>
      <c r="Q33" s="148"/>
      <c r="R33" s="232"/>
      <c r="S33" s="427" t="s">
        <v>180</v>
      </c>
      <c r="T33" s="222" t="s">
        <v>83</v>
      </c>
      <c r="U33" s="222" t="s">
        <v>95</v>
      </c>
      <c r="V33" s="223" t="s">
        <v>96</v>
      </c>
      <c r="W33" s="224" t="s">
        <v>83</v>
      </c>
      <c r="X33" s="224" t="s">
        <v>95</v>
      </c>
      <c r="Y33" s="225" t="s">
        <v>96</v>
      </c>
      <c r="Z33" s="123"/>
      <c r="AA33" s="160"/>
      <c r="AB33" s="160"/>
      <c r="AC33" s="160"/>
      <c r="AD33" s="160"/>
      <c r="AE33" s="160"/>
      <c r="AF33" s="160"/>
      <c r="AG33" s="160"/>
      <c r="AH33" s="160"/>
      <c r="AI33" s="160"/>
      <c r="AJ33" s="160"/>
      <c r="AK33" s="160"/>
      <c r="AL33" s="160"/>
      <c r="AM33" s="160"/>
      <c r="AN33" s="160"/>
      <c r="AO33" s="160"/>
      <c r="AP33" s="160"/>
      <c r="AQ33" s="160"/>
      <c r="AR33" s="160"/>
      <c r="AS33" s="160"/>
    </row>
    <row r="34" spans="1:45" ht="30" customHeight="1">
      <c r="A34" s="167"/>
      <c r="B34" s="167"/>
      <c r="C34" s="167"/>
      <c r="D34" s="167"/>
      <c r="E34" s="167"/>
      <c r="F34" s="1076"/>
      <c r="G34" s="1076"/>
      <c r="H34" s="387"/>
      <c r="I34" s="388"/>
      <c r="J34" s="389"/>
      <c r="K34" s="389"/>
      <c r="L34" s="123"/>
      <c r="M34" s="123"/>
      <c r="N34" s="123"/>
      <c r="O34" s="123"/>
      <c r="P34" s="167"/>
      <c r="Q34" s="129"/>
      <c r="R34" s="123"/>
      <c r="S34" s="228" t="s">
        <v>444</v>
      </c>
      <c r="T34" s="229">
        <f>M26</f>
        <v>36.200000000000003</v>
      </c>
      <c r="U34" s="483">
        <f>'基礎データ（教科）'!M7</f>
        <v>49.6</v>
      </c>
      <c r="V34" s="484">
        <f>'基礎データ（教科）'!N7</f>
        <v>51.1</v>
      </c>
      <c r="W34" s="478">
        <f>T34/V34</f>
        <v>0.70841487279843451</v>
      </c>
      <c r="X34" s="478">
        <f>U34/V34</f>
        <v>0.97064579256360073</v>
      </c>
      <c r="Y34" s="487">
        <v>1</v>
      </c>
      <c r="Z34" s="123"/>
      <c r="AA34" s="160"/>
      <c r="AB34" s="160"/>
      <c r="AC34" s="160"/>
      <c r="AD34" s="160"/>
      <c r="AE34" s="160"/>
      <c r="AF34" s="160"/>
      <c r="AG34" s="160"/>
      <c r="AH34" s="160"/>
      <c r="AI34" s="160"/>
      <c r="AJ34" s="160"/>
      <c r="AK34" s="160"/>
      <c r="AL34" s="160"/>
      <c r="AM34" s="160"/>
      <c r="AN34" s="160"/>
      <c r="AO34" s="160"/>
      <c r="AP34" s="160"/>
      <c r="AQ34" s="160"/>
      <c r="AR34" s="160"/>
      <c r="AS34" s="160"/>
    </row>
    <row r="35" spans="1:45" ht="30" customHeight="1">
      <c r="A35" s="167"/>
      <c r="B35" s="167"/>
      <c r="C35" s="167"/>
      <c r="D35" s="167"/>
      <c r="E35" s="167"/>
      <c r="F35" s="167"/>
      <c r="G35" s="167"/>
      <c r="H35" s="167"/>
      <c r="I35" s="167"/>
      <c r="J35" s="167"/>
      <c r="K35" s="167"/>
      <c r="L35" s="123"/>
      <c r="M35" s="123"/>
      <c r="N35" s="123"/>
      <c r="O35" s="123"/>
      <c r="P35" s="167"/>
      <c r="Q35" s="129"/>
      <c r="R35" s="123"/>
      <c r="S35" s="228" t="s">
        <v>445</v>
      </c>
      <c r="T35" s="229">
        <f>M27</f>
        <v>31.5</v>
      </c>
      <c r="U35" s="483">
        <f>'基礎データ（教科）'!M8</f>
        <v>38.9</v>
      </c>
      <c r="V35" s="484">
        <f>'基礎データ（教科）'!N8</f>
        <v>40.299999999999997</v>
      </c>
      <c r="W35" s="478">
        <f>T35/V35</f>
        <v>0.78163771712158814</v>
      </c>
      <c r="X35" s="478">
        <f>U35/V35</f>
        <v>0.9652605459057072</v>
      </c>
      <c r="Y35" s="487">
        <v>1</v>
      </c>
      <c r="Z35" s="123"/>
      <c r="AA35" s="160"/>
      <c r="AB35" s="160"/>
      <c r="AC35" s="160"/>
      <c r="AD35" s="160"/>
      <c r="AE35" s="160"/>
      <c r="AF35" s="160"/>
      <c r="AG35" s="160"/>
      <c r="AH35" s="160"/>
      <c r="AI35" s="160"/>
      <c r="AJ35" s="160"/>
      <c r="AK35" s="160"/>
      <c r="AL35" s="160"/>
      <c r="AM35" s="160"/>
      <c r="AN35" s="160"/>
      <c r="AO35" s="160"/>
      <c r="AP35" s="160"/>
      <c r="AQ35" s="160"/>
      <c r="AR35" s="160"/>
      <c r="AS35" s="160"/>
    </row>
    <row r="36" spans="1:45" ht="30" customHeight="1">
      <c r="A36" s="167"/>
      <c r="B36" s="167"/>
      <c r="C36" s="167"/>
      <c r="D36" s="167"/>
      <c r="E36" s="167"/>
      <c r="F36" s="167"/>
      <c r="G36" s="167"/>
      <c r="H36" s="123"/>
      <c r="I36" s="123"/>
      <c r="J36" s="123"/>
      <c r="K36" s="123"/>
      <c r="L36" s="123"/>
      <c r="M36" s="123"/>
      <c r="N36" s="123"/>
      <c r="O36" s="123"/>
      <c r="P36" s="167"/>
      <c r="Q36" s="129"/>
      <c r="R36" s="123"/>
      <c r="S36" s="228" t="s">
        <v>446</v>
      </c>
      <c r="T36" s="229">
        <f>M28</f>
        <v>47.3</v>
      </c>
      <c r="U36" s="483">
        <f>'基礎データ（教科）'!M9</f>
        <v>58.1</v>
      </c>
      <c r="V36" s="484">
        <f>'基礎データ（教科）'!N9</f>
        <v>60.7</v>
      </c>
      <c r="W36" s="478">
        <f>T36/V36</f>
        <v>0.77924217462932444</v>
      </c>
      <c r="X36" s="478">
        <f>U36/V36</f>
        <v>0.95716639209225696</v>
      </c>
      <c r="Y36" s="487">
        <v>1</v>
      </c>
      <c r="Z36" s="123"/>
      <c r="AA36" s="160"/>
      <c r="AB36" s="160"/>
      <c r="AC36" s="160"/>
      <c r="AD36" s="160"/>
      <c r="AE36" s="160"/>
      <c r="AF36" s="160"/>
      <c r="AG36" s="160"/>
      <c r="AH36" s="160"/>
      <c r="AI36" s="160"/>
      <c r="AJ36" s="160"/>
      <c r="AK36" s="160"/>
      <c r="AL36" s="160"/>
      <c r="AM36" s="160"/>
      <c r="AN36" s="160"/>
      <c r="AO36" s="160"/>
      <c r="AP36" s="160"/>
      <c r="AQ36" s="160"/>
      <c r="AR36" s="160"/>
      <c r="AS36" s="160"/>
    </row>
    <row r="37" spans="1:45" ht="30" customHeight="1" thickBot="1">
      <c r="A37" s="167"/>
      <c r="B37" s="167"/>
      <c r="C37" s="167"/>
      <c r="D37" s="167"/>
      <c r="E37" s="167"/>
      <c r="F37" s="167"/>
      <c r="G37" s="167"/>
      <c r="H37" s="123"/>
      <c r="I37" s="123"/>
      <c r="J37" s="123"/>
      <c r="K37" s="123"/>
      <c r="L37" s="123"/>
      <c r="M37" s="123"/>
      <c r="N37" s="123"/>
      <c r="O37" s="123"/>
      <c r="P37" s="167"/>
      <c r="Q37" s="129"/>
      <c r="R37" s="123"/>
      <c r="S37" s="249" t="s">
        <v>469</v>
      </c>
      <c r="T37" s="233">
        <f>M29</f>
        <v>42.6</v>
      </c>
      <c r="U37" s="485">
        <f>'基礎データ（教科）'!M10</f>
        <v>52.8</v>
      </c>
      <c r="V37" s="486">
        <f>'基礎データ（教科）'!N10</f>
        <v>55.5</v>
      </c>
      <c r="W37" s="481">
        <f>T37/V37</f>
        <v>0.76756756756756761</v>
      </c>
      <c r="X37" s="481">
        <f>U37/V37</f>
        <v>0.95135135135135129</v>
      </c>
      <c r="Y37" s="488">
        <v>1</v>
      </c>
      <c r="Z37" s="123"/>
      <c r="AA37" s="160"/>
      <c r="AB37" s="160"/>
      <c r="AC37" s="160"/>
      <c r="AD37" s="160"/>
      <c r="AE37" s="160"/>
      <c r="AF37" s="160"/>
      <c r="AG37" s="160"/>
      <c r="AH37" s="160"/>
      <c r="AI37" s="160"/>
      <c r="AJ37" s="160"/>
      <c r="AK37" s="160"/>
      <c r="AL37" s="160"/>
      <c r="AM37" s="160"/>
      <c r="AN37" s="160"/>
      <c r="AO37" s="160"/>
      <c r="AP37" s="160"/>
      <c r="AQ37" s="160"/>
      <c r="AR37" s="160"/>
      <c r="AS37" s="160"/>
    </row>
    <row r="38" spans="1:45" ht="30" customHeight="1">
      <c r="A38" s="167"/>
      <c r="B38" s="167"/>
      <c r="C38" s="167"/>
      <c r="D38" s="167"/>
      <c r="E38" s="167"/>
      <c r="F38" s="167"/>
      <c r="G38" s="167"/>
      <c r="H38" s="123"/>
      <c r="I38" s="123"/>
      <c r="J38" s="123"/>
      <c r="K38" s="123"/>
      <c r="L38" s="123"/>
      <c r="M38" s="123"/>
      <c r="N38" s="123"/>
      <c r="O38" s="123"/>
      <c r="P38" s="167"/>
      <c r="Q38" s="129"/>
      <c r="R38" s="123"/>
      <c r="S38" s="127"/>
      <c r="T38" s="235"/>
      <c r="U38" s="235"/>
      <c r="V38" s="235"/>
      <c r="W38" s="235"/>
      <c r="X38" s="235"/>
      <c r="Y38" s="127"/>
      <c r="Z38" s="123"/>
      <c r="AA38" s="160"/>
      <c r="AB38" s="160"/>
      <c r="AC38" s="160"/>
      <c r="AD38" s="160"/>
      <c r="AE38" s="160"/>
      <c r="AF38" s="160"/>
      <c r="AG38" s="160"/>
      <c r="AH38" s="160"/>
      <c r="AI38" s="160"/>
      <c r="AJ38" s="160"/>
      <c r="AK38" s="160"/>
      <c r="AL38" s="160"/>
      <c r="AM38" s="160"/>
      <c r="AN38" s="160"/>
      <c r="AO38" s="160"/>
      <c r="AP38" s="160"/>
      <c r="AQ38" s="160"/>
      <c r="AR38" s="160"/>
      <c r="AS38" s="160"/>
    </row>
    <row r="39" spans="1:45" ht="30" customHeight="1">
      <c r="A39" s="167"/>
      <c r="B39" s="167"/>
      <c r="C39" s="167"/>
      <c r="D39" s="167"/>
      <c r="E39" s="167"/>
      <c r="F39" s="167"/>
      <c r="G39" s="167"/>
      <c r="H39" s="123"/>
      <c r="I39" s="123"/>
      <c r="J39" s="123"/>
      <c r="K39" s="123"/>
      <c r="L39" s="123"/>
      <c r="M39" s="123"/>
      <c r="N39" s="123"/>
      <c r="O39" s="123"/>
      <c r="P39" s="167"/>
      <c r="Q39" s="129"/>
      <c r="R39" s="123"/>
      <c r="S39" s="776" t="s">
        <v>457</v>
      </c>
      <c r="T39" s="776" t="s">
        <v>83</v>
      </c>
      <c r="U39" s="776" t="s">
        <v>95</v>
      </c>
      <c r="V39" s="776" t="s">
        <v>96</v>
      </c>
      <c r="W39" s="776" t="s">
        <v>83</v>
      </c>
      <c r="X39" s="776" t="s">
        <v>95</v>
      </c>
      <c r="Y39" s="776" t="s">
        <v>96</v>
      </c>
      <c r="Z39" s="123"/>
      <c r="AA39" s="160"/>
      <c r="AB39" s="160"/>
      <c r="AC39" s="160"/>
      <c r="AD39" s="160"/>
      <c r="AE39" s="160"/>
      <c r="AF39" s="160"/>
      <c r="AG39" s="160"/>
      <c r="AH39" s="160"/>
      <c r="AI39" s="160"/>
      <c r="AJ39" s="160"/>
      <c r="AK39" s="160"/>
      <c r="AL39" s="160"/>
      <c r="AM39" s="160"/>
      <c r="AN39" s="160"/>
      <c r="AO39" s="160"/>
      <c r="AP39" s="160"/>
      <c r="AQ39" s="160"/>
      <c r="AR39" s="160"/>
      <c r="AS39" s="160"/>
    </row>
    <row r="40" spans="1:45" ht="30" customHeight="1">
      <c r="A40" s="167"/>
      <c r="B40" s="167"/>
      <c r="C40" s="167"/>
      <c r="D40" s="167"/>
      <c r="E40" s="167"/>
      <c r="F40" s="167"/>
      <c r="G40" s="167"/>
      <c r="H40" s="123"/>
      <c r="I40" s="123"/>
      <c r="J40" s="123"/>
      <c r="K40" s="123"/>
      <c r="L40" s="123"/>
      <c r="M40" s="123"/>
      <c r="N40" s="123"/>
      <c r="O40" s="123"/>
      <c r="P40" s="167"/>
      <c r="Q40" s="129"/>
      <c r="R40" s="123"/>
      <c r="S40" s="777" t="s">
        <v>462</v>
      </c>
      <c r="T40" s="778" t="str">
        <f>I49</f>
        <v/>
      </c>
      <c r="U40" s="779">
        <f>'基礎データ（教科）'!G18</f>
        <v>0</v>
      </c>
      <c r="V40" s="779">
        <f>'基礎データ（教科）'!H18</f>
        <v>0</v>
      </c>
      <c r="W40" s="780" t="e">
        <f>T40/V40</f>
        <v>#VALUE!</v>
      </c>
      <c r="X40" s="780" t="e">
        <f>U40/V40</f>
        <v>#DIV/0!</v>
      </c>
      <c r="Y40" s="779">
        <v>1</v>
      </c>
      <c r="Z40" s="123"/>
      <c r="AA40" s="160"/>
      <c r="AB40" s="160"/>
      <c r="AC40" s="160"/>
      <c r="AD40" s="160"/>
      <c r="AE40" s="160"/>
      <c r="AF40" s="160"/>
      <c r="AG40" s="160"/>
      <c r="AH40" s="160"/>
      <c r="AI40" s="160"/>
      <c r="AJ40" s="160"/>
      <c r="AK40" s="160"/>
      <c r="AL40" s="160"/>
      <c r="AM40" s="160"/>
      <c r="AN40" s="160"/>
      <c r="AO40" s="160"/>
      <c r="AP40" s="160"/>
      <c r="AQ40" s="160"/>
      <c r="AR40" s="160"/>
      <c r="AS40" s="160"/>
    </row>
    <row r="41" spans="1:45" ht="30" customHeight="1">
      <c r="A41" s="167"/>
      <c r="B41" s="167"/>
      <c r="C41" s="167"/>
      <c r="D41" s="167"/>
      <c r="E41" s="167"/>
      <c r="F41" s="167"/>
      <c r="G41" s="167"/>
      <c r="H41" s="123"/>
      <c r="I41" s="123"/>
      <c r="J41" s="123"/>
      <c r="K41" s="123"/>
      <c r="L41" s="123"/>
      <c r="M41" s="123"/>
      <c r="N41" s="123"/>
      <c r="O41" s="123"/>
      <c r="P41" s="167"/>
      <c r="Q41" s="129"/>
      <c r="R41" s="123"/>
      <c r="S41" s="781" t="s">
        <v>463</v>
      </c>
      <c r="T41" s="778" t="str">
        <f t="shared" ref="T41:T44" si="5">I50</f>
        <v/>
      </c>
      <c r="U41" s="779">
        <f>'基礎データ（教科）'!G19</f>
        <v>0</v>
      </c>
      <c r="V41" s="779">
        <f>'基礎データ（教科）'!H19</f>
        <v>0</v>
      </c>
      <c r="W41" s="780" t="e">
        <f t="shared" ref="W41:W43" si="6">T41/V41</f>
        <v>#VALUE!</v>
      </c>
      <c r="X41" s="780" t="e">
        <f t="shared" ref="X41:X43" si="7">U41/V41</f>
        <v>#DIV/0!</v>
      </c>
      <c r="Y41" s="779">
        <v>1</v>
      </c>
      <c r="Z41" s="123"/>
      <c r="AA41" s="160"/>
      <c r="AB41" s="160"/>
      <c r="AC41" s="160"/>
      <c r="AD41" s="160"/>
      <c r="AE41" s="160"/>
      <c r="AF41" s="160"/>
      <c r="AG41" s="160"/>
      <c r="AH41" s="160"/>
      <c r="AI41" s="160"/>
      <c r="AJ41" s="160"/>
      <c r="AK41" s="160"/>
      <c r="AL41" s="160"/>
      <c r="AM41" s="160"/>
      <c r="AN41" s="160"/>
      <c r="AO41" s="160"/>
      <c r="AP41" s="160"/>
      <c r="AQ41" s="160"/>
      <c r="AR41" s="160"/>
      <c r="AS41" s="160"/>
    </row>
    <row r="42" spans="1:45" ht="30" customHeight="1">
      <c r="A42" s="167"/>
      <c r="B42" s="167"/>
      <c r="C42" s="167"/>
      <c r="D42" s="167"/>
      <c r="E42" s="167"/>
      <c r="F42" s="167"/>
      <c r="G42" s="167"/>
      <c r="H42" s="123"/>
      <c r="I42" s="123"/>
      <c r="J42" s="123"/>
      <c r="K42" s="123"/>
      <c r="L42" s="123"/>
      <c r="M42" s="123"/>
      <c r="N42" s="123"/>
      <c r="O42" s="123"/>
      <c r="P42" s="167"/>
      <c r="Q42" s="129"/>
      <c r="R42" s="123"/>
      <c r="S42" s="781" t="s">
        <v>464</v>
      </c>
      <c r="T42" s="778" t="str">
        <f t="shared" si="5"/>
        <v/>
      </c>
      <c r="U42" s="779">
        <f>'基礎データ（教科）'!G20</f>
        <v>0</v>
      </c>
      <c r="V42" s="779">
        <f>'基礎データ（教科）'!H20</f>
        <v>0</v>
      </c>
      <c r="W42" s="780" t="e">
        <f t="shared" si="6"/>
        <v>#VALUE!</v>
      </c>
      <c r="X42" s="780" t="e">
        <f t="shared" si="7"/>
        <v>#DIV/0!</v>
      </c>
      <c r="Y42" s="779">
        <v>1</v>
      </c>
      <c r="Z42" s="123"/>
      <c r="AA42" s="160"/>
      <c r="AB42" s="160"/>
      <c r="AC42" s="160"/>
      <c r="AD42" s="160"/>
      <c r="AE42" s="160"/>
      <c r="AF42" s="160"/>
      <c r="AG42" s="160"/>
      <c r="AH42" s="160"/>
      <c r="AI42" s="160"/>
      <c r="AJ42" s="160"/>
      <c r="AK42" s="160"/>
      <c r="AL42" s="160"/>
      <c r="AM42" s="160"/>
      <c r="AN42" s="160"/>
      <c r="AO42" s="160"/>
      <c r="AP42" s="160"/>
      <c r="AQ42" s="160"/>
      <c r="AR42" s="160"/>
      <c r="AS42" s="160"/>
    </row>
    <row r="43" spans="1:45" ht="37.5" customHeight="1">
      <c r="A43" s="167"/>
      <c r="B43" s="167"/>
      <c r="C43" s="167"/>
      <c r="D43" s="167"/>
      <c r="E43" s="167"/>
      <c r="F43" s="167"/>
      <c r="G43" s="167"/>
      <c r="H43" s="123"/>
      <c r="I43" s="123"/>
      <c r="J43" s="123"/>
      <c r="K43" s="123"/>
      <c r="L43" s="123"/>
      <c r="M43" s="123"/>
      <c r="N43" s="123"/>
      <c r="O43" s="123"/>
      <c r="P43" s="167"/>
      <c r="Q43" s="148"/>
      <c r="R43" s="232"/>
      <c r="S43" s="781" t="s">
        <v>465</v>
      </c>
      <c r="T43" s="778" t="str">
        <f t="shared" si="5"/>
        <v/>
      </c>
      <c r="U43" s="779">
        <f>'基礎データ（教科）'!G21</f>
        <v>0</v>
      </c>
      <c r="V43" s="779">
        <f>'基礎データ（教科）'!H21</f>
        <v>0</v>
      </c>
      <c r="W43" s="780" t="e">
        <f t="shared" si="6"/>
        <v>#VALUE!</v>
      </c>
      <c r="X43" s="780" t="e">
        <f t="shared" si="7"/>
        <v>#DIV/0!</v>
      </c>
      <c r="Y43" s="779">
        <v>1</v>
      </c>
      <c r="Z43" s="123"/>
      <c r="AA43" s="160"/>
      <c r="AB43" s="160"/>
      <c r="AC43" s="160"/>
      <c r="AD43" s="160"/>
      <c r="AE43" s="160"/>
      <c r="AF43" s="160"/>
      <c r="AG43" s="160"/>
      <c r="AH43" s="160"/>
      <c r="AI43" s="160"/>
      <c r="AJ43" s="160"/>
      <c r="AK43" s="160"/>
      <c r="AL43" s="160"/>
      <c r="AM43" s="160"/>
      <c r="AN43" s="160"/>
      <c r="AO43" s="160"/>
      <c r="AP43" s="160"/>
      <c r="AQ43" s="160"/>
      <c r="AR43" s="160"/>
      <c r="AS43" s="160"/>
    </row>
    <row r="44" spans="1:45" ht="30" customHeight="1">
      <c r="A44" s="167"/>
      <c r="B44" s="167"/>
      <c r="C44" s="167"/>
      <c r="D44" s="167"/>
      <c r="E44" s="167"/>
      <c r="F44" s="167"/>
      <c r="G44" s="167"/>
      <c r="H44" s="123"/>
      <c r="I44" s="123"/>
      <c r="J44" s="123"/>
      <c r="K44" s="123"/>
      <c r="L44" s="123"/>
      <c r="M44" s="123"/>
      <c r="N44" s="123"/>
      <c r="O44" s="123"/>
      <c r="P44" s="167"/>
      <c r="Q44" s="129"/>
      <c r="R44" s="123"/>
      <c r="S44" s="781" t="s">
        <v>467</v>
      </c>
      <c r="T44" s="778" t="str">
        <f t="shared" si="5"/>
        <v/>
      </c>
      <c r="U44" s="779">
        <f>'基礎データ（教科）'!G22</f>
        <v>0</v>
      </c>
      <c r="V44" s="779">
        <f>'基礎データ（教科）'!H22</f>
        <v>0</v>
      </c>
      <c r="W44" s="780" t="e">
        <f t="shared" ref="W44" si="8">T44/V44</f>
        <v>#VALUE!</v>
      </c>
      <c r="X44" s="780" t="e">
        <f t="shared" ref="X44" si="9">U44/V44</f>
        <v>#DIV/0!</v>
      </c>
      <c r="Y44" s="779">
        <v>1</v>
      </c>
      <c r="Z44" s="123"/>
      <c r="AA44" s="160"/>
      <c r="AB44" s="160"/>
      <c r="AC44" s="160"/>
      <c r="AD44" s="160"/>
      <c r="AE44" s="160"/>
      <c r="AF44" s="160"/>
      <c r="AG44" s="160"/>
      <c r="AH44" s="160"/>
      <c r="AI44" s="160"/>
      <c r="AJ44" s="160"/>
      <c r="AK44" s="160"/>
      <c r="AL44" s="160"/>
      <c r="AM44" s="160"/>
      <c r="AN44" s="160"/>
      <c r="AO44" s="160"/>
      <c r="AP44" s="160"/>
      <c r="AQ44" s="160"/>
      <c r="AR44" s="160"/>
      <c r="AS44" s="160"/>
    </row>
    <row r="45" spans="1:45" ht="30" customHeight="1">
      <c r="A45" s="167"/>
      <c r="B45" s="167"/>
      <c r="C45" s="167"/>
      <c r="D45" s="167"/>
      <c r="E45" s="782"/>
      <c r="F45" s="1071" t="s">
        <v>458</v>
      </c>
      <c r="G45" s="1071"/>
      <c r="H45" s="1071"/>
      <c r="I45" s="1071"/>
      <c r="J45" s="1071"/>
      <c r="K45" s="1071"/>
      <c r="L45" s="782"/>
      <c r="M45" s="167"/>
      <c r="N45" s="167"/>
      <c r="O45" s="167"/>
      <c r="P45" s="167"/>
      <c r="Q45" s="129"/>
      <c r="R45" s="123"/>
      <c r="S45" s="123"/>
      <c r="T45" s="123"/>
      <c r="U45" s="123"/>
      <c r="V45" s="123"/>
      <c r="W45" s="123"/>
      <c r="X45" s="123"/>
      <c r="Y45" s="123"/>
      <c r="Z45" s="123"/>
      <c r="AA45" s="160"/>
      <c r="AB45" s="160"/>
      <c r="AC45" s="160"/>
      <c r="AD45" s="160"/>
      <c r="AE45" s="160"/>
      <c r="AF45" s="160"/>
      <c r="AG45" s="160"/>
      <c r="AH45" s="160"/>
      <c r="AI45" s="160"/>
      <c r="AJ45" s="160"/>
      <c r="AK45" s="160"/>
      <c r="AL45" s="160"/>
      <c r="AM45" s="160"/>
      <c r="AN45" s="160"/>
      <c r="AO45" s="160"/>
      <c r="AP45" s="160"/>
      <c r="AQ45" s="160"/>
      <c r="AR45" s="160"/>
      <c r="AS45" s="160"/>
    </row>
    <row r="46" spans="1:45" ht="11.25" customHeight="1">
      <c r="A46" s="167"/>
      <c r="B46" s="167"/>
      <c r="C46" s="167"/>
      <c r="D46" s="167"/>
      <c r="E46" s="782"/>
      <c r="F46" s="782"/>
      <c r="G46" s="782"/>
      <c r="H46" s="782"/>
      <c r="I46" s="782"/>
      <c r="J46" s="782"/>
      <c r="K46" s="782"/>
      <c r="L46" s="782"/>
      <c r="M46" s="167"/>
      <c r="N46" s="167"/>
      <c r="O46" s="167"/>
      <c r="P46" s="167"/>
      <c r="Q46" s="129"/>
      <c r="R46" s="123"/>
      <c r="S46" s="123"/>
      <c r="T46" s="123"/>
      <c r="U46" s="123"/>
      <c r="V46" s="123"/>
      <c r="W46" s="123"/>
      <c r="X46" s="123"/>
      <c r="Y46" s="123"/>
      <c r="Z46" s="123"/>
      <c r="AA46" s="160"/>
      <c r="AB46" s="160"/>
      <c r="AC46" s="160"/>
      <c r="AD46" s="160"/>
      <c r="AE46" s="160"/>
      <c r="AF46" s="160"/>
      <c r="AG46" s="160"/>
      <c r="AH46" s="160"/>
      <c r="AI46" s="160"/>
      <c r="AJ46" s="160"/>
      <c r="AK46" s="160"/>
      <c r="AL46" s="160"/>
      <c r="AM46" s="160"/>
      <c r="AN46" s="160"/>
      <c r="AO46" s="160"/>
      <c r="AP46" s="160"/>
      <c r="AQ46" s="160"/>
      <c r="AR46" s="160"/>
      <c r="AS46" s="160"/>
    </row>
    <row r="47" spans="1:45" ht="19.5" customHeight="1">
      <c r="A47" s="167"/>
      <c r="B47" s="167"/>
      <c r="C47" s="167"/>
      <c r="D47" s="167"/>
      <c r="E47" s="782"/>
      <c r="F47" s="1072" t="s">
        <v>451</v>
      </c>
      <c r="G47" s="1072"/>
      <c r="H47" s="1073" t="s">
        <v>284</v>
      </c>
      <c r="I47" s="1074" t="s">
        <v>98</v>
      </c>
      <c r="J47" s="1074"/>
      <c r="K47" s="1074"/>
      <c r="L47" s="782"/>
      <c r="M47" s="167"/>
      <c r="N47" s="167"/>
      <c r="O47" s="167"/>
      <c r="P47" s="167"/>
      <c r="Q47" s="129"/>
      <c r="R47" s="123"/>
      <c r="S47" s="123"/>
      <c r="T47" s="123"/>
      <c r="U47" s="123"/>
      <c r="V47" s="123"/>
      <c r="W47" s="123"/>
      <c r="X47" s="123"/>
      <c r="Y47" s="123"/>
      <c r="Z47" s="123"/>
      <c r="AA47" s="160"/>
      <c r="AB47" s="160"/>
      <c r="AC47" s="160"/>
      <c r="AD47" s="160"/>
      <c r="AE47" s="160"/>
      <c r="AF47" s="160"/>
      <c r="AG47" s="160"/>
      <c r="AH47" s="160"/>
      <c r="AI47" s="160"/>
      <c r="AJ47" s="160"/>
      <c r="AK47" s="160"/>
      <c r="AL47" s="160"/>
      <c r="AM47" s="160"/>
      <c r="AN47" s="160"/>
      <c r="AO47" s="160"/>
      <c r="AP47" s="160"/>
      <c r="AQ47" s="160"/>
      <c r="AR47" s="160"/>
      <c r="AS47" s="160"/>
    </row>
    <row r="48" spans="1:45" ht="19.5" customHeight="1">
      <c r="A48" s="167"/>
      <c r="B48" s="167"/>
      <c r="C48" s="167"/>
      <c r="D48" s="167"/>
      <c r="E48" s="782"/>
      <c r="F48" s="1072"/>
      <c r="G48" s="1072"/>
      <c r="H48" s="1073"/>
      <c r="I48" s="783" t="s">
        <v>83</v>
      </c>
      <c r="J48" s="784" t="s">
        <v>95</v>
      </c>
      <c r="K48" s="783" t="s">
        <v>96</v>
      </c>
      <c r="L48" s="782"/>
      <c r="M48" s="167"/>
      <c r="N48" s="167"/>
      <c r="O48" s="167"/>
      <c r="P48" s="167"/>
      <c r="Q48" s="129"/>
      <c r="R48" s="123"/>
      <c r="S48" s="123"/>
      <c r="T48" s="123"/>
      <c r="U48" s="123"/>
      <c r="V48" s="123"/>
      <c r="W48" s="123"/>
      <c r="X48" s="123"/>
      <c r="Y48" s="123"/>
      <c r="Z48" s="123"/>
      <c r="AA48" s="160"/>
      <c r="AB48" s="160"/>
      <c r="AC48" s="160"/>
      <c r="AD48" s="160"/>
      <c r="AE48" s="160"/>
      <c r="AF48" s="160"/>
      <c r="AG48" s="160"/>
      <c r="AH48" s="160"/>
      <c r="AI48" s="160"/>
      <c r="AJ48" s="160"/>
      <c r="AK48" s="160"/>
      <c r="AL48" s="160"/>
      <c r="AM48" s="160"/>
      <c r="AN48" s="160"/>
      <c r="AO48" s="160"/>
      <c r="AP48" s="160"/>
      <c r="AQ48" s="160"/>
      <c r="AR48" s="160"/>
      <c r="AS48" s="160"/>
    </row>
    <row r="49" spans="1:560" ht="21" customHeight="1">
      <c r="A49" s="167"/>
      <c r="B49" s="167"/>
      <c r="C49" s="167"/>
      <c r="D49" s="167"/>
      <c r="E49" s="782"/>
      <c r="F49" s="1065" t="s">
        <v>462</v>
      </c>
      <c r="G49" s="1065"/>
      <c r="H49" s="785">
        <f>'基礎データ（教科）'!F18</f>
        <v>0</v>
      </c>
      <c r="I49" s="786" t="str">
        <f>IF('2_入力シート(1)'!F20&lt;&gt;"",'2_入力シート(1)'!F20,"")</f>
        <v/>
      </c>
      <c r="J49" s="787">
        <f>U40</f>
        <v>0</v>
      </c>
      <c r="K49" s="787">
        <f>V40</f>
        <v>0</v>
      </c>
      <c r="L49" s="782"/>
      <c r="M49" s="167"/>
      <c r="N49" s="167"/>
      <c r="O49" s="167"/>
      <c r="P49" s="167"/>
      <c r="Q49" s="129"/>
      <c r="R49" s="123"/>
      <c r="S49" s="123"/>
      <c r="T49" s="123"/>
      <c r="U49" s="123"/>
      <c r="V49" s="123"/>
      <c r="W49" s="123"/>
      <c r="X49" s="123"/>
      <c r="Y49" s="123"/>
      <c r="Z49" s="123"/>
      <c r="AA49" s="160"/>
      <c r="AB49" s="160"/>
      <c r="AC49" s="160"/>
      <c r="AD49" s="160"/>
      <c r="AE49" s="160"/>
      <c r="AF49" s="160"/>
      <c r="AG49" s="160"/>
      <c r="AH49" s="160"/>
      <c r="AI49" s="160"/>
      <c r="AJ49" s="160"/>
      <c r="AK49" s="160"/>
      <c r="AL49" s="160"/>
      <c r="AM49" s="160"/>
      <c r="AN49" s="160"/>
      <c r="AO49" s="160"/>
      <c r="AP49" s="160"/>
      <c r="AQ49" s="160"/>
      <c r="AR49" s="160"/>
      <c r="AS49" s="160"/>
    </row>
    <row r="50" spans="1:560" ht="21" customHeight="1">
      <c r="A50" s="167"/>
      <c r="B50" s="167"/>
      <c r="C50" s="167"/>
      <c r="D50" s="167"/>
      <c r="E50" s="782"/>
      <c r="F50" s="1065" t="s">
        <v>463</v>
      </c>
      <c r="G50" s="1065"/>
      <c r="H50" s="785">
        <f>'基礎データ（教科）'!F19</f>
        <v>0</v>
      </c>
      <c r="I50" s="786" t="str">
        <f>IF('2_入力シート(1)'!F21&lt;&gt;"",'2_入力シート(1)'!F21,"")</f>
        <v/>
      </c>
      <c r="J50" s="787">
        <f t="shared" ref="J50" si="10">U41</f>
        <v>0</v>
      </c>
      <c r="K50" s="787">
        <f t="shared" ref="K50" si="11">V41</f>
        <v>0</v>
      </c>
      <c r="L50" s="782"/>
      <c r="M50" s="167"/>
      <c r="N50" s="167"/>
      <c r="O50" s="167"/>
      <c r="P50" s="167"/>
      <c r="Q50" s="129"/>
      <c r="R50" s="123"/>
      <c r="S50" s="123"/>
      <c r="T50" s="123"/>
      <c r="U50" s="123"/>
      <c r="V50" s="123"/>
      <c r="W50" s="123"/>
      <c r="X50" s="123"/>
      <c r="Y50" s="123"/>
      <c r="Z50" s="123"/>
      <c r="AA50" s="160"/>
      <c r="AB50" s="160"/>
      <c r="AC50" s="160"/>
      <c r="AD50" s="160"/>
      <c r="AE50" s="160"/>
      <c r="AF50" s="160"/>
      <c r="AG50" s="160"/>
      <c r="AH50" s="160"/>
      <c r="AI50" s="160"/>
      <c r="AJ50" s="160"/>
      <c r="AK50" s="160"/>
      <c r="AL50" s="160"/>
      <c r="AM50" s="160"/>
      <c r="AN50" s="160"/>
      <c r="AO50" s="160"/>
      <c r="AP50" s="160"/>
      <c r="AQ50" s="160"/>
      <c r="AR50" s="160"/>
      <c r="AS50" s="160"/>
    </row>
    <row r="51" spans="1:560" ht="21" customHeight="1">
      <c r="A51" s="167"/>
      <c r="B51" s="167"/>
      <c r="C51" s="167"/>
      <c r="D51" s="167"/>
      <c r="E51" s="782"/>
      <c r="F51" s="1065" t="s">
        <v>464</v>
      </c>
      <c r="G51" s="1065"/>
      <c r="H51" s="785">
        <f>'基礎データ（教科）'!F20</f>
        <v>0</v>
      </c>
      <c r="I51" s="788" t="str">
        <f>IF('2_入力シート(1)'!F22&lt;&gt;"",'2_入力シート(1)'!F22,"")</f>
        <v/>
      </c>
      <c r="J51" s="788"/>
      <c r="K51" s="787"/>
      <c r="L51" s="782"/>
      <c r="M51" s="167"/>
      <c r="N51" s="167"/>
      <c r="O51" s="167"/>
      <c r="P51" s="167"/>
      <c r="Q51" s="129"/>
      <c r="R51" s="123"/>
      <c r="S51" s="123"/>
      <c r="T51" s="123"/>
      <c r="U51" s="123"/>
      <c r="V51" s="123"/>
      <c r="W51" s="123"/>
      <c r="X51" s="123"/>
      <c r="Y51" s="123"/>
      <c r="Z51" s="123"/>
      <c r="AA51" s="160"/>
      <c r="AB51" s="160"/>
      <c r="AC51" s="160"/>
      <c r="AD51" s="160"/>
      <c r="AE51" s="160"/>
      <c r="AF51" s="160"/>
      <c r="AG51" s="160"/>
      <c r="AH51" s="160"/>
      <c r="AI51" s="160"/>
      <c r="AJ51" s="160"/>
      <c r="AK51" s="160"/>
      <c r="AL51" s="160"/>
      <c r="AM51" s="160"/>
      <c r="AN51" s="160"/>
      <c r="AO51" s="160"/>
      <c r="AP51" s="160"/>
      <c r="AQ51" s="160"/>
      <c r="AR51" s="160"/>
      <c r="AS51" s="160"/>
    </row>
    <row r="52" spans="1:560" ht="21" customHeight="1">
      <c r="A52" s="167"/>
      <c r="B52" s="167"/>
      <c r="C52" s="167"/>
      <c r="D52" s="167"/>
      <c r="E52" s="782"/>
      <c r="F52" s="1066" t="s">
        <v>465</v>
      </c>
      <c r="G52" s="1066"/>
      <c r="H52" s="785">
        <f>'基礎データ（教科）'!F21</f>
        <v>0</v>
      </c>
      <c r="I52" s="788" t="str">
        <f>IF('2_入力シート(1)'!F23&lt;&gt;"",'2_入力シート(1)'!F23,"")</f>
        <v/>
      </c>
      <c r="J52" s="787"/>
      <c r="K52" s="787"/>
      <c r="L52" s="782"/>
      <c r="M52" s="167"/>
      <c r="N52" s="167"/>
      <c r="O52" s="167"/>
      <c r="P52" s="167"/>
      <c r="Q52" s="129"/>
      <c r="R52" s="123"/>
      <c r="S52" s="123"/>
      <c r="T52" s="123"/>
      <c r="U52" s="123"/>
      <c r="V52" s="123"/>
      <c r="W52" s="123"/>
      <c r="X52" s="123"/>
      <c r="Y52" s="123"/>
      <c r="Z52" s="123"/>
      <c r="AA52" s="160"/>
      <c r="AB52" s="160"/>
      <c r="AC52" s="160"/>
      <c r="AD52" s="160"/>
      <c r="AE52" s="160"/>
      <c r="AF52" s="160"/>
      <c r="AG52" s="160"/>
      <c r="AH52" s="160"/>
      <c r="AI52" s="160"/>
      <c r="AJ52" s="160"/>
      <c r="AK52" s="160"/>
      <c r="AL52" s="160"/>
      <c r="AM52" s="160"/>
      <c r="AN52" s="160"/>
      <c r="AO52" s="160"/>
      <c r="AP52" s="160"/>
      <c r="AQ52" s="160"/>
      <c r="AR52" s="160"/>
      <c r="AS52" s="160"/>
    </row>
    <row r="53" spans="1:560" ht="19.5" customHeight="1">
      <c r="A53" s="167"/>
      <c r="B53" s="167"/>
      <c r="C53" s="167"/>
      <c r="D53" s="167"/>
      <c r="E53" s="782"/>
      <c r="F53" s="1066" t="s">
        <v>467</v>
      </c>
      <c r="G53" s="1066"/>
      <c r="H53" s="785">
        <f>'基礎データ（教科）'!F22</f>
        <v>0</v>
      </c>
      <c r="I53" s="786" t="str">
        <f>IF('2_入力シート(1)'!F24&lt;&gt;"",'2_入力シート(1)'!F24,"")</f>
        <v/>
      </c>
      <c r="J53" s="787">
        <f t="shared" ref="J53" si="12">U44</f>
        <v>0</v>
      </c>
      <c r="K53" s="787">
        <f t="shared" ref="K53" si="13">V44</f>
        <v>0</v>
      </c>
      <c r="L53" s="782"/>
      <c r="M53" s="167"/>
      <c r="N53" s="167"/>
      <c r="O53" s="167"/>
      <c r="P53" s="167"/>
      <c r="Q53" s="129"/>
      <c r="R53" s="123"/>
      <c r="S53" s="219"/>
      <c r="T53" s="220"/>
      <c r="U53" s="220"/>
      <c r="V53" s="220"/>
      <c r="W53" s="220"/>
      <c r="X53" s="220"/>
      <c r="Y53" s="219"/>
      <c r="Z53" s="123"/>
      <c r="AA53" s="160"/>
      <c r="AB53" s="160"/>
      <c r="AC53" s="160"/>
      <c r="AD53" s="160"/>
      <c r="AE53" s="160"/>
      <c r="AF53" s="160"/>
      <c r="AG53" s="160"/>
      <c r="AH53" s="160"/>
      <c r="AI53" s="160"/>
      <c r="AJ53" s="160"/>
      <c r="AK53" s="160"/>
      <c r="AL53" s="160"/>
      <c r="AM53" s="160"/>
      <c r="AN53" s="160"/>
      <c r="AO53" s="160"/>
      <c r="AP53" s="160"/>
      <c r="AQ53" s="160"/>
      <c r="AR53" s="160"/>
      <c r="AS53" s="160"/>
    </row>
    <row r="54" spans="1:560" ht="19.5" customHeight="1">
      <c r="A54" s="167"/>
      <c r="B54" s="167"/>
      <c r="C54" s="167"/>
      <c r="D54" s="167"/>
      <c r="E54" s="167"/>
      <c r="F54" s="1064"/>
      <c r="G54" s="1064"/>
      <c r="H54" s="421"/>
      <c r="I54" s="423"/>
      <c r="J54" s="422"/>
      <c r="K54" s="422"/>
      <c r="L54" s="167"/>
      <c r="M54" s="167"/>
      <c r="N54" s="167"/>
      <c r="O54" s="167"/>
      <c r="P54" s="167"/>
      <c r="Q54" s="160"/>
      <c r="R54" s="123"/>
      <c r="S54" s="219"/>
      <c r="T54" s="220"/>
      <c r="U54" s="220"/>
      <c r="V54" s="220"/>
      <c r="W54" s="220"/>
      <c r="X54" s="220"/>
      <c r="Y54" s="219"/>
      <c r="Z54" s="123"/>
      <c r="AA54" s="160"/>
      <c r="AB54" s="160"/>
      <c r="AC54" s="160"/>
      <c r="AD54" s="160"/>
      <c r="AE54" s="160"/>
      <c r="AF54" s="160"/>
      <c r="AG54" s="160"/>
      <c r="AH54" s="160"/>
      <c r="AI54" s="160"/>
      <c r="AJ54" s="160"/>
      <c r="AK54" s="160"/>
      <c r="AL54" s="160"/>
      <c r="AM54" s="160"/>
      <c r="AN54" s="160"/>
      <c r="AO54" s="160"/>
      <c r="AP54" s="160"/>
      <c r="AQ54" s="160"/>
      <c r="AR54" s="160"/>
      <c r="AS54" s="160"/>
    </row>
    <row r="55" spans="1:560" s="211" customFormat="1" ht="19.5" customHeight="1">
      <c r="A55" s="167"/>
      <c r="B55" s="167"/>
      <c r="C55" s="167"/>
      <c r="D55" s="167"/>
      <c r="E55" s="167"/>
      <c r="F55" s="167"/>
      <c r="G55" s="167"/>
      <c r="H55" s="167"/>
      <c r="I55" s="167"/>
      <c r="J55" s="167"/>
      <c r="K55" s="167"/>
      <c r="L55" s="167"/>
      <c r="M55" s="167"/>
      <c r="N55" s="167"/>
      <c r="O55" s="167"/>
      <c r="P55" s="167"/>
      <c r="Q55" s="131"/>
      <c r="R55" s="217"/>
      <c r="Z55" s="123"/>
      <c r="AA55" s="210"/>
      <c r="AB55" s="210"/>
      <c r="AC55" s="210"/>
      <c r="AD55" s="210"/>
      <c r="AE55" s="210"/>
      <c r="AF55" s="210"/>
      <c r="AG55" s="210"/>
      <c r="AH55" s="210"/>
      <c r="AI55" s="210"/>
      <c r="AJ55" s="210"/>
      <c r="AK55" s="210"/>
      <c r="AL55" s="210"/>
      <c r="AM55" s="210"/>
      <c r="AN55" s="210"/>
      <c r="AO55" s="210"/>
      <c r="AP55" s="210"/>
      <c r="AQ55" s="210"/>
      <c r="AR55" s="210"/>
      <c r="AS55" s="210"/>
    </row>
    <row r="56" spans="1:560" s="212" customFormat="1" ht="19.5" customHeight="1">
      <c r="A56" s="123"/>
      <c r="B56" s="170"/>
      <c r="C56" s="170"/>
      <c r="D56" s="123"/>
      <c r="E56" s="123"/>
      <c r="F56" s="123"/>
      <c r="G56" s="123"/>
      <c r="H56" s="123"/>
      <c r="I56" s="123"/>
      <c r="J56" s="123"/>
      <c r="K56" s="123"/>
      <c r="L56" s="123"/>
      <c r="M56" s="123"/>
      <c r="N56" s="123"/>
      <c r="O56" s="123"/>
      <c r="P56" s="123"/>
      <c r="Q56" s="131"/>
      <c r="R56" s="217"/>
      <c r="Z56" s="123"/>
      <c r="AA56" s="160"/>
      <c r="AB56" s="160"/>
      <c r="AC56" s="160"/>
      <c r="AD56" s="160"/>
      <c r="AE56" s="160"/>
      <c r="AF56" s="160"/>
      <c r="AG56" s="160"/>
      <c r="AH56" s="160"/>
      <c r="AI56" s="160"/>
      <c r="AJ56" s="160"/>
      <c r="AK56" s="160"/>
      <c r="AL56" s="160"/>
      <c r="AM56" s="160"/>
      <c r="AN56" s="160"/>
      <c r="AO56" s="160"/>
      <c r="AP56" s="160"/>
      <c r="AQ56" s="160"/>
      <c r="AR56" s="160"/>
      <c r="AS56" s="160"/>
      <c r="AT56" s="122"/>
      <c r="AU56" s="122"/>
      <c r="AV56" s="122"/>
      <c r="AW56" s="122"/>
      <c r="AX56" s="122"/>
      <c r="AY56" s="122"/>
      <c r="AZ56" s="122"/>
      <c r="BA56" s="122"/>
      <c r="BB56" s="122"/>
      <c r="BC56" s="122"/>
      <c r="BD56" s="122"/>
      <c r="BE56" s="122"/>
      <c r="BF56" s="122"/>
      <c r="BG56" s="122"/>
      <c r="BH56" s="122"/>
      <c r="BI56" s="122"/>
      <c r="BJ56" s="122"/>
      <c r="BK56" s="122"/>
      <c r="BL56" s="122"/>
      <c r="BM56" s="122"/>
      <c r="BN56" s="122"/>
      <c r="BO56" s="122"/>
      <c r="BP56" s="122"/>
      <c r="BQ56" s="122"/>
      <c r="BR56" s="122"/>
      <c r="BS56" s="122"/>
      <c r="BT56" s="122"/>
      <c r="BU56" s="122"/>
      <c r="BV56" s="122"/>
      <c r="BW56" s="122"/>
      <c r="BX56" s="122"/>
      <c r="BY56" s="122"/>
      <c r="BZ56" s="122"/>
      <c r="CA56" s="122"/>
      <c r="CB56" s="122"/>
      <c r="CC56" s="122"/>
      <c r="CD56" s="122"/>
      <c r="CE56" s="122"/>
      <c r="CF56" s="122"/>
      <c r="CG56" s="122"/>
      <c r="CH56" s="122"/>
      <c r="CI56" s="122"/>
      <c r="CJ56" s="122"/>
      <c r="CK56" s="122"/>
      <c r="CL56" s="122"/>
      <c r="CM56" s="122"/>
      <c r="CN56" s="122"/>
      <c r="CO56" s="122"/>
      <c r="CP56" s="122"/>
      <c r="CQ56" s="122"/>
      <c r="CR56" s="122"/>
      <c r="CS56" s="122"/>
      <c r="CT56" s="122"/>
      <c r="CU56" s="122"/>
      <c r="CV56" s="122"/>
      <c r="CW56" s="122"/>
      <c r="CX56" s="122"/>
      <c r="CY56" s="122"/>
      <c r="CZ56" s="122"/>
      <c r="DA56" s="122"/>
      <c r="DB56" s="122"/>
      <c r="DC56" s="122"/>
      <c r="DD56" s="122"/>
      <c r="DE56" s="122"/>
      <c r="DF56" s="122"/>
      <c r="DG56" s="122"/>
      <c r="DH56" s="122"/>
      <c r="DI56" s="122"/>
      <c r="DJ56" s="122"/>
      <c r="DK56" s="122"/>
      <c r="DL56" s="122"/>
      <c r="DM56" s="122"/>
      <c r="DN56" s="122"/>
      <c r="DO56" s="122"/>
      <c r="DP56" s="122"/>
      <c r="DQ56" s="122"/>
      <c r="DR56" s="122"/>
      <c r="DS56" s="122"/>
      <c r="DT56" s="122"/>
      <c r="DU56" s="122"/>
      <c r="DV56" s="122"/>
      <c r="DW56" s="122"/>
      <c r="DX56" s="122"/>
      <c r="DY56" s="122"/>
      <c r="DZ56" s="122"/>
      <c r="EA56" s="122"/>
      <c r="EB56" s="122"/>
      <c r="EC56" s="122"/>
      <c r="ED56" s="122"/>
      <c r="EE56" s="122"/>
      <c r="EF56" s="122"/>
      <c r="EG56" s="122"/>
      <c r="EH56" s="122"/>
      <c r="EI56" s="122"/>
      <c r="EJ56" s="122"/>
      <c r="EK56" s="122"/>
      <c r="EL56" s="122"/>
      <c r="EM56" s="122"/>
      <c r="EN56" s="122"/>
      <c r="EO56" s="122"/>
      <c r="EP56" s="122"/>
      <c r="EQ56" s="122"/>
      <c r="ER56" s="122"/>
      <c r="ES56" s="122"/>
      <c r="ET56" s="122"/>
      <c r="EU56" s="122"/>
      <c r="EV56" s="122"/>
      <c r="EW56" s="122"/>
      <c r="EX56" s="122"/>
      <c r="EY56" s="122"/>
      <c r="EZ56" s="122"/>
      <c r="FA56" s="122"/>
      <c r="FB56" s="122"/>
      <c r="FC56" s="122"/>
      <c r="FD56" s="122"/>
      <c r="FE56" s="122"/>
      <c r="FF56" s="122"/>
      <c r="FG56" s="122"/>
      <c r="FH56" s="122"/>
      <c r="FI56" s="122"/>
      <c r="FJ56" s="122"/>
      <c r="FK56" s="122"/>
      <c r="FL56" s="122"/>
      <c r="FM56" s="122"/>
      <c r="FN56" s="122"/>
      <c r="FO56" s="122"/>
      <c r="FP56" s="122"/>
      <c r="FQ56" s="122"/>
      <c r="FR56" s="122"/>
      <c r="FS56" s="122"/>
      <c r="FT56" s="122"/>
      <c r="FU56" s="122"/>
      <c r="FV56" s="122"/>
      <c r="FW56" s="122"/>
      <c r="FX56" s="122"/>
      <c r="FY56" s="122"/>
      <c r="FZ56" s="122"/>
      <c r="GA56" s="122"/>
      <c r="GB56" s="122"/>
      <c r="GC56" s="122"/>
      <c r="GD56" s="122"/>
      <c r="GE56" s="122"/>
      <c r="GF56" s="122"/>
      <c r="GG56" s="122"/>
      <c r="GH56" s="122"/>
      <c r="GI56" s="122"/>
      <c r="GJ56" s="122"/>
      <c r="GK56" s="122"/>
      <c r="GL56" s="122"/>
      <c r="GM56" s="122"/>
      <c r="GN56" s="122"/>
      <c r="GO56" s="122"/>
      <c r="GP56" s="122"/>
      <c r="GQ56" s="122"/>
      <c r="GR56" s="122"/>
      <c r="GS56" s="122"/>
      <c r="GT56" s="122"/>
      <c r="GU56" s="122"/>
      <c r="GV56" s="122"/>
      <c r="GW56" s="122"/>
      <c r="GX56" s="122"/>
      <c r="GY56" s="122"/>
      <c r="GZ56" s="122"/>
      <c r="HA56" s="122"/>
      <c r="HB56" s="122"/>
      <c r="HC56" s="122"/>
      <c r="HD56" s="122"/>
      <c r="HE56" s="122"/>
      <c r="HF56" s="122"/>
      <c r="HG56" s="122"/>
      <c r="HH56" s="122"/>
      <c r="HI56" s="122"/>
      <c r="HJ56" s="122"/>
      <c r="HK56" s="122"/>
      <c r="HL56" s="122"/>
      <c r="HM56" s="122"/>
      <c r="HN56" s="122"/>
      <c r="HO56" s="122"/>
      <c r="HP56" s="122"/>
      <c r="HQ56" s="122"/>
      <c r="HR56" s="122"/>
      <c r="HS56" s="122"/>
      <c r="HT56" s="122"/>
      <c r="HU56" s="122"/>
      <c r="HV56" s="122"/>
      <c r="HW56" s="122"/>
      <c r="HX56" s="122"/>
      <c r="HY56" s="122"/>
      <c r="HZ56" s="122"/>
      <c r="IA56" s="122"/>
      <c r="IB56" s="122"/>
      <c r="IC56" s="122"/>
      <c r="ID56" s="122"/>
      <c r="IE56" s="122"/>
      <c r="IF56" s="122"/>
      <c r="IG56" s="122"/>
      <c r="IH56" s="122"/>
      <c r="II56" s="122"/>
      <c r="IJ56" s="122"/>
      <c r="IK56" s="122"/>
      <c r="IL56" s="122"/>
      <c r="IM56" s="122"/>
      <c r="IN56" s="122"/>
      <c r="IO56" s="122"/>
      <c r="IP56" s="122"/>
      <c r="IQ56" s="122"/>
      <c r="IR56" s="122"/>
      <c r="IS56" s="122"/>
      <c r="IT56" s="122"/>
      <c r="IU56" s="122"/>
      <c r="IV56" s="122"/>
      <c r="IW56" s="122"/>
      <c r="IX56" s="122"/>
      <c r="IY56" s="122"/>
      <c r="IZ56" s="122"/>
      <c r="JA56" s="122"/>
      <c r="JB56" s="122"/>
      <c r="JC56" s="122"/>
      <c r="JD56" s="122"/>
      <c r="JE56" s="122"/>
      <c r="JF56" s="122"/>
      <c r="JG56" s="122"/>
      <c r="JH56" s="122"/>
      <c r="JI56" s="122"/>
      <c r="JJ56" s="122"/>
      <c r="JK56" s="122"/>
      <c r="JL56" s="122"/>
      <c r="JM56" s="122"/>
      <c r="JN56" s="122"/>
      <c r="JO56" s="122"/>
      <c r="JP56" s="122"/>
      <c r="JQ56" s="122"/>
      <c r="JR56" s="122"/>
      <c r="JS56" s="122"/>
      <c r="JT56" s="122"/>
      <c r="JU56" s="122"/>
      <c r="JV56" s="122"/>
      <c r="JW56" s="122"/>
      <c r="JX56" s="122"/>
      <c r="JY56" s="122"/>
      <c r="JZ56" s="122"/>
      <c r="KA56" s="122"/>
      <c r="KB56" s="122"/>
      <c r="KC56" s="122"/>
      <c r="KD56" s="122"/>
      <c r="KE56" s="122"/>
      <c r="KF56" s="122"/>
      <c r="KG56" s="122"/>
      <c r="KH56" s="122"/>
      <c r="KI56" s="122"/>
      <c r="KJ56" s="122"/>
      <c r="KK56" s="122"/>
      <c r="KL56" s="122"/>
      <c r="KM56" s="122"/>
      <c r="KN56" s="122"/>
      <c r="KO56" s="122"/>
      <c r="KP56" s="122"/>
      <c r="KQ56" s="122"/>
      <c r="KR56" s="122"/>
      <c r="KS56" s="122"/>
      <c r="KT56" s="122"/>
      <c r="KU56" s="122"/>
      <c r="KV56" s="122"/>
      <c r="KW56" s="122"/>
      <c r="KX56" s="122"/>
      <c r="KY56" s="122"/>
      <c r="KZ56" s="122"/>
      <c r="LA56" s="122"/>
      <c r="LB56" s="122"/>
      <c r="LC56" s="122"/>
      <c r="LD56" s="122"/>
      <c r="LE56" s="122"/>
      <c r="LF56" s="122"/>
      <c r="LG56" s="122"/>
      <c r="LH56" s="122"/>
      <c r="LI56" s="122"/>
      <c r="LJ56" s="122"/>
      <c r="LK56" s="122"/>
      <c r="LL56" s="122"/>
      <c r="LM56" s="122"/>
      <c r="LN56" s="122"/>
      <c r="LO56" s="122"/>
      <c r="LP56" s="122"/>
      <c r="LQ56" s="122"/>
      <c r="LR56" s="122"/>
      <c r="LS56" s="122"/>
      <c r="LT56" s="122"/>
      <c r="LU56" s="122"/>
      <c r="LV56" s="122"/>
      <c r="LW56" s="122"/>
      <c r="LX56" s="122"/>
      <c r="LY56" s="122"/>
      <c r="LZ56" s="122"/>
      <c r="MA56" s="122"/>
      <c r="MB56" s="122"/>
      <c r="MC56" s="122"/>
      <c r="MD56" s="122"/>
      <c r="ME56" s="122"/>
      <c r="MF56" s="122"/>
      <c r="MG56" s="122"/>
      <c r="MH56" s="122"/>
      <c r="MI56" s="122"/>
      <c r="MJ56" s="122"/>
      <c r="MK56" s="122"/>
      <c r="ML56" s="122"/>
      <c r="MM56" s="122"/>
      <c r="MN56" s="122"/>
      <c r="MO56" s="122"/>
      <c r="MP56" s="122"/>
      <c r="MQ56" s="122"/>
      <c r="MR56" s="122"/>
      <c r="MS56" s="122"/>
      <c r="MT56" s="122"/>
      <c r="MU56" s="122"/>
      <c r="MV56" s="122"/>
      <c r="MW56" s="122"/>
      <c r="MX56" s="122"/>
      <c r="MY56" s="122"/>
      <c r="MZ56" s="122"/>
      <c r="NA56" s="122"/>
      <c r="NB56" s="122"/>
      <c r="NC56" s="122"/>
      <c r="ND56" s="122"/>
      <c r="NE56" s="122"/>
      <c r="NF56" s="122"/>
      <c r="NG56" s="122"/>
      <c r="NH56" s="122"/>
      <c r="NI56" s="122"/>
      <c r="NJ56" s="122"/>
      <c r="NK56" s="122"/>
      <c r="NL56" s="122"/>
      <c r="NM56" s="122"/>
      <c r="NN56" s="122"/>
      <c r="NO56" s="122"/>
      <c r="NP56" s="122"/>
      <c r="NQ56" s="122"/>
      <c r="NR56" s="122"/>
      <c r="NS56" s="122"/>
      <c r="NT56" s="122"/>
      <c r="NU56" s="122"/>
      <c r="NV56" s="122"/>
      <c r="NW56" s="122"/>
      <c r="NX56" s="122"/>
      <c r="NY56" s="122"/>
      <c r="NZ56" s="122"/>
      <c r="OA56" s="122"/>
      <c r="OB56" s="122"/>
      <c r="OC56" s="122"/>
      <c r="OD56" s="122"/>
      <c r="OE56" s="122"/>
      <c r="OF56" s="122"/>
      <c r="OG56" s="122"/>
      <c r="OH56" s="122"/>
      <c r="OI56" s="122"/>
      <c r="OJ56" s="122"/>
      <c r="OK56" s="122"/>
      <c r="OL56" s="122"/>
      <c r="OM56" s="122"/>
      <c r="ON56" s="122"/>
      <c r="OO56" s="122"/>
      <c r="OP56" s="122"/>
      <c r="OQ56" s="122"/>
      <c r="OR56" s="122"/>
      <c r="OS56" s="122"/>
      <c r="OT56" s="122"/>
      <c r="OU56" s="122"/>
      <c r="OV56" s="122"/>
      <c r="OW56" s="122"/>
      <c r="OX56" s="122"/>
      <c r="OY56" s="122"/>
      <c r="OZ56" s="122"/>
      <c r="PA56" s="122"/>
      <c r="PB56" s="122"/>
      <c r="PC56" s="122"/>
      <c r="PD56" s="122"/>
      <c r="PE56" s="122"/>
      <c r="PF56" s="122"/>
      <c r="PG56" s="122"/>
      <c r="PH56" s="122"/>
      <c r="PI56" s="122"/>
      <c r="PJ56" s="122"/>
      <c r="PK56" s="122"/>
      <c r="PL56" s="122"/>
      <c r="PM56" s="122"/>
      <c r="PN56" s="122"/>
      <c r="PO56" s="122"/>
      <c r="PP56" s="122"/>
      <c r="PQ56" s="122"/>
      <c r="PR56" s="122"/>
      <c r="PS56" s="122"/>
      <c r="PT56" s="122"/>
      <c r="PU56" s="122"/>
      <c r="PV56" s="122"/>
      <c r="PW56" s="122"/>
      <c r="PX56" s="122"/>
      <c r="PY56" s="122"/>
      <c r="PZ56" s="122"/>
      <c r="QA56" s="122"/>
      <c r="QB56" s="122"/>
      <c r="QC56" s="122"/>
      <c r="QD56" s="122"/>
      <c r="QE56" s="122"/>
      <c r="QF56" s="122"/>
      <c r="QG56" s="122"/>
      <c r="QH56" s="122"/>
      <c r="QI56" s="122"/>
      <c r="QJ56" s="122"/>
      <c r="QK56" s="122"/>
      <c r="QL56" s="122"/>
      <c r="QM56" s="122"/>
      <c r="QN56" s="122"/>
      <c r="QO56" s="122"/>
      <c r="QP56" s="122"/>
      <c r="QQ56" s="122"/>
      <c r="QR56" s="122"/>
      <c r="QS56" s="122"/>
      <c r="QT56" s="122"/>
      <c r="QU56" s="122"/>
      <c r="QV56" s="122"/>
      <c r="QW56" s="122"/>
      <c r="QX56" s="122"/>
      <c r="QY56" s="122"/>
      <c r="QZ56" s="122"/>
      <c r="RA56" s="122"/>
      <c r="RB56" s="122"/>
      <c r="RC56" s="122"/>
      <c r="RD56" s="122"/>
      <c r="RE56" s="122"/>
      <c r="RF56" s="122"/>
      <c r="RG56" s="122"/>
      <c r="RH56" s="122"/>
      <c r="RI56" s="122"/>
      <c r="RJ56" s="122"/>
      <c r="RK56" s="122"/>
      <c r="RL56" s="122"/>
      <c r="RM56" s="122"/>
      <c r="RN56" s="122"/>
      <c r="RO56" s="122"/>
      <c r="RP56" s="122"/>
      <c r="RQ56" s="122"/>
      <c r="RR56" s="122"/>
      <c r="RS56" s="122"/>
      <c r="RT56" s="122"/>
      <c r="RU56" s="122"/>
      <c r="RV56" s="122"/>
      <c r="RW56" s="122"/>
      <c r="RX56" s="122"/>
      <c r="RY56" s="122"/>
      <c r="RZ56" s="122"/>
      <c r="SA56" s="122"/>
      <c r="SB56" s="122"/>
      <c r="SC56" s="122"/>
      <c r="SD56" s="122"/>
      <c r="SE56" s="122"/>
      <c r="SF56" s="122"/>
      <c r="SG56" s="122"/>
      <c r="SH56" s="122"/>
      <c r="SI56" s="122"/>
      <c r="SJ56" s="122"/>
      <c r="SK56" s="122"/>
      <c r="SL56" s="122"/>
      <c r="SM56" s="122"/>
      <c r="SN56" s="122"/>
      <c r="SO56" s="122"/>
      <c r="SP56" s="122"/>
      <c r="SQ56" s="122"/>
      <c r="SR56" s="122"/>
      <c r="SS56" s="122"/>
      <c r="ST56" s="122"/>
      <c r="SU56" s="122"/>
      <c r="SV56" s="122"/>
      <c r="SW56" s="122"/>
      <c r="SX56" s="122"/>
      <c r="SY56" s="122"/>
      <c r="SZ56" s="122"/>
      <c r="TA56" s="122"/>
      <c r="TB56" s="122"/>
      <c r="TC56" s="122"/>
      <c r="TD56" s="122"/>
      <c r="TE56" s="122"/>
      <c r="TF56" s="122"/>
      <c r="TG56" s="122"/>
      <c r="TH56" s="122"/>
      <c r="TI56" s="122"/>
      <c r="TJ56" s="122"/>
      <c r="TK56" s="122"/>
      <c r="TL56" s="122"/>
      <c r="TM56" s="122"/>
      <c r="TN56" s="122"/>
      <c r="TO56" s="122"/>
      <c r="TP56" s="122"/>
      <c r="TQ56" s="122"/>
      <c r="TR56" s="122"/>
      <c r="TS56" s="122"/>
      <c r="TT56" s="122"/>
      <c r="TU56" s="122"/>
      <c r="TV56" s="122"/>
      <c r="TW56" s="122"/>
      <c r="TX56" s="122"/>
      <c r="TY56" s="122"/>
      <c r="TZ56" s="122"/>
      <c r="UA56" s="122"/>
      <c r="UB56" s="122"/>
      <c r="UC56" s="122"/>
      <c r="UD56" s="122"/>
      <c r="UE56" s="122"/>
      <c r="UF56" s="122"/>
      <c r="UG56" s="122"/>
      <c r="UH56" s="122"/>
      <c r="UI56" s="122"/>
      <c r="UJ56" s="122"/>
      <c r="UK56" s="122"/>
      <c r="UL56" s="122"/>
      <c r="UM56" s="122"/>
      <c r="UN56" s="122"/>
    </row>
    <row r="57" spans="1:560" ht="19.5" customHeight="1">
      <c r="A57" s="123"/>
      <c r="B57" s="213"/>
      <c r="C57" s="214"/>
      <c r="D57" s="215"/>
      <c r="E57" s="216"/>
      <c r="F57" s="216"/>
      <c r="G57" s="216"/>
      <c r="H57" s="216"/>
      <c r="I57" s="216"/>
      <c r="J57" s="216"/>
      <c r="K57" s="216"/>
      <c r="L57" s="216"/>
      <c r="M57" s="216"/>
      <c r="N57" s="216"/>
      <c r="O57" s="216"/>
      <c r="P57" s="217"/>
      <c r="Q57" s="152"/>
      <c r="R57" s="227"/>
      <c r="S57" s="122"/>
      <c r="T57" s="122"/>
      <c r="U57" s="122"/>
      <c r="V57" s="122"/>
      <c r="W57" s="122"/>
      <c r="X57" s="122"/>
      <c r="Y57" s="122"/>
      <c r="Z57" s="123"/>
      <c r="AA57" s="160"/>
      <c r="AB57" s="160"/>
      <c r="AC57" s="160"/>
      <c r="AD57" s="160"/>
      <c r="AE57" s="160"/>
      <c r="AF57" s="160"/>
      <c r="AG57" s="160"/>
      <c r="AH57" s="160"/>
      <c r="AI57" s="160"/>
      <c r="AJ57" s="160"/>
      <c r="AK57" s="160"/>
      <c r="AL57" s="160"/>
      <c r="AM57" s="160"/>
      <c r="AN57" s="160"/>
      <c r="AO57" s="160"/>
      <c r="AP57" s="160"/>
      <c r="AQ57" s="160"/>
      <c r="AR57" s="160"/>
      <c r="AS57" s="160"/>
    </row>
    <row r="58" spans="1:560" ht="19.5" customHeight="1">
      <c r="A58" s="167"/>
      <c r="B58" s="123"/>
      <c r="C58" s="123"/>
      <c r="D58" s="245"/>
      <c r="E58" s="245"/>
      <c r="F58" s="123"/>
      <c r="G58" s="123"/>
      <c r="H58" s="123"/>
      <c r="I58" s="123"/>
      <c r="J58" s="123"/>
      <c r="K58" s="123"/>
      <c r="L58" s="245"/>
      <c r="M58" s="245"/>
      <c r="N58" s="245"/>
      <c r="O58" s="245"/>
      <c r="P58" s="221"/>
      <c r="Q58" s="153"/>
      <c r="R58" s="231"/>
      <c r="S58" s="122"/>
      <c r="T58" s="122"/>
      <c r="U58" s="122"/>
      <c r="V58" s="122"/>
      <c r="W58" s="122"/>
      <c r="X58" s="122"/>
      <c r="Y58" s="122"/>
      <c r="Z58" s="123"/>
      <c r="AA58" s="160"/>
      <c r="AB58" s="160"/>
      <c r="AC58" s="160"/>
      <c r="AD58" s="160"/>
      <c r="AE58" s="160"/>
      <c r="AF58" s="160"/>
      <c r="AG58" s="160"/>
      <c r="AH58" s="160"/>
      <c r="AI58" s="160"/>
      <c r="AJ58" s="160"/>
      <c r="AK58" s="160"/>
      <c r="AL58" s="160"/>
      <c r="AM58" s="160"/>
      <c r="AN58" s="160"/>
      <c r="AO58" s="160"/>
      <c r="AP58" s="160"/>
      <c r="AQ58" s="160"/>
      <c r="AR58" s="160"/>
      <c r="AS58" s="160"/>
    </row>
    <row r="59" spans="1:560" ht="30" customHeight="1">
      <c r="A59" s="167"/>
      <c r="B59" s="123"/>
      <c r="C59" s="123"/>
      <c r="D59" s="246"/>
      <c r="E59" s="245"/>
      <c r="F59" s="123"/>
      <c r="G59" s="123"/>
      <c r="H59" s="123"/>
      <c r="I59" s="123"/>
      <c r="J59" s="123"/>
      <c r="K59" s="123"/>
      <c r="L59" s="246"/>
      <c r="M59" s="245"/>
      <c r="N59" s="246"/>
      <c r="O59" s="245"/>
      <c r="P59" s="226"/>
      <c r="Q59" s="148"/>
      <c r="R59" s="232"/>
      <c r="S59" s="123"/>
      <c r="T59" s="123"/>
      <c r="U59" s="123"/>
      <c r="V59" s="123"/>
      <c r="W59" s="123"/>
      <c r="X59" s="123"/>
      <c r="Y59" s="123"/>
      <c r="Z59" s="123"/>
      <c r="AA59" s="160"/>
      <c r="AB59" s="160"/>
      <c r="AC59" s="160"/>
      <c r="AD59" s="160"/>
      <c r="AE59" s="160"/>
      <c r="AF59" s="160"/>
      <c r="AG59" s="160"/>
      <c r="AH59" s="160"/>
      <c r="AI59" s="160"/>
      <c r="AJ59" s="160"/>
      <c r="AK59" s="160"/>
      <c r="AL59" s="160"/>
      <c r="AM59" s="160"/>
      <c r="AN59" s="160"/>
      <c r="AO59" s="160"/>
      <c r="AP59" s="160"/>
      <c r="AQ59" s="160"/>
      <c r="AR59" s="160"/>
      <c r="AS59" s="160"/>
    </row>
    <row r="60" spans="1:560" ht="30" customHeight="1">
      <c r="A60" s="167"/>
      <c r="B60" s="123"/>
      <c r="C60" s="123"/>
      <c r="D60" s="248"/>
      <c r="E60" s="248"/>
      <c r="F60" s="123"/>
      <c r="G60" s="123"/>
      <c r="H60" s="123"/>
      <c r="I60" s="123"/>
      <c r="J60" s="123"/>
      <c r="K60" s="123"/>
      <c r="L60" s="248"/>
      <c r="M60" s="248"/>
      <c r="N60" s="248"/>
      <c r="O60" s="248"/>
      <c r="P60" s="230"/>
      <c r="Q60" s="148"/>
      <c r="R60" s="232"/>
      <c r="S60" s="123"/>
      <c r="T60" s="123"/>
      <c r="U60" s="123"/>
      <c r="V60" s="123"/>
      <c r="W60" s="123"/>
      <c r="X60" s="123"/>
      <c r="Y60" s="123"/>
      <c r="Z60" s="123"/>
      <c r="AA60" s="160"/>
      <c r="AB60" s="160"/>
      <c r="AC60" s="160"/>
      <c r="AD60" s="160"/>
      <c r="AE60" s="160"/>
      <c r="AF60" s="160"/>
      <c r="AG60" s="160"/>
      <c r="AH60" s="160"/>
      <c r="AI60" s="160"/>
      <c r="AJ60" s="160"/>
      <c r="AK60" s="160"/>
      <c r="AL60" s="160"/>
      <c r="AM60" s="160"/>
      <c r="AN60" s="160"/>
      <c r="AO60" s="160"/>
      <c r="AP60" s="160"/>
      <c r="AQ60" s="160"/>
      <c r="AR60" s="160"/>
      <c r="AS60" s="160"/>
    </row>
    <row r="61" spans="1:560" ht="30" customHeight="1">
      <c r="A61" s="167"/>
      <c r="B61" s="123"/>
      <c r="C61" s="123"/>
      <c r="D61" s="248"/>
      <c r="E61" s="248"/>
      <c r="F61" s="123"/>
      <c r="G61" s="123"/>
      <c r="H61" s="123"/>
      <c r="I61" s="123"/>
      <c r="J61" s="123"/>
      <c r="K61" s="123"/>
      <c r="L61" s="248"/>
      <c r="M61" s="248"/>
      <c r="N61" s="248"/>
      <c r="O61" s="248"/>
      <c r="P61" s="230"/>
      <c r="Q61" s="148"/>
      <c r="R61" s="232"/>
      <c r="S61" s="123"/>
      <c r="T61" s="123"/>
      <c r="U61" s="123"/>
      <c r="V61" s="123"/>
      <c r="W61" s="123"/>
      <c r="X61" s="123"/>
      <c r="Y61" s="123"/>
      <c r="Z61" s="123"/>
      <c r="AA61" s="160"/>
      <c r="AB61" s="160"/>
      <c r="AC61" s="160"/>
      <c r="AD61" s="160"/>
      <c r="AE61" s="160"/>
      <c r="AF61" s="160"/>
      <c r="AG61" s="160"/>
      <c r="AH61" s="160"/>
      <c r="AI61" s="160"/>
      <c r="AJ61" s="160"/>
      <c r="AK61" s="160"/>
      <c r="AL61" s="160"/>
      <c r="AM61" s="160"/>
      <c r="AN61" s="160"/>
      <c r="AO61" s="160"/>
      <c r="AP61" s="160"/>
      <c r="AQ61" s="160"/>
      <c r="AR61" s="160"/>
      <c r="AS61" s="160"/>
    </row>
    <row r="62" spans="1:560" ht="30" customHeight="1">
      <c r="A62" s="167"/>
      <c r="B62" s="123"/>
      <c r="C62" s="123"/>
      <c r="D62" s="248"/>
      <c r="E62" s="248"/>
      <c r="F62" s="123"/>
      <c r="G62" s="123"/>
      <c r="H62" s="123"/>
      <c r="I62" s="123"/>
      <c r="J62" s="123"/>
      <c r="K62" s="123"/>
      <c r="L62" s="248"/>
      <c r="M62" s="248"/>
      <c r="N62" s="248"/>
      <c r="O62" s="248"/>
      <c r="P62" s="230"/>
      <c r="Q62" s="148"/>
      <c r="R62" s="232"/>
      <c r="S62" s="127"/>
      <c r="T62" s="234"/>
      <c r="U62" s="234"/>
      <c r="V62" s="234"/>
      <c r="W62" s="234"/>
      <c r="X62" s="234"/>
      <c r="Y62" s="234"/>
      <c r="Z62" s="123"/>
      <c r="AA62" s="160"/>
      <c r="AB62" s="160"/>
      <c r="AC62" s="160"/>
      <c r="AD62" s="160"/>
      <c r="AE62" s="160"/>
      <c r="AF62" s="160"/>
      <c r="AG62" s="160"/>
      <c r="AH62" s="160"/>
      <c r="AI62" s="160"/>
      <c r="AJ62" s="160"/>
      <c r="AK62" s="160"/>
      <c r="AL62" s="160"/>
      <c r="AM62" s="160"/>
      <c r="AN62" s="160"/>
      <c r="AO62" s="160"/>
      <c r="AP62" s="160"/>
      <c r="AQ62" s="160"/>
      <c r="AR62" s="160"/>
      <c r="AS62" s="160"/>
    </row>
    <row r="63" spans="1:560" ht="30" customHeight="1">
      <c r="A63" s="167"/>
      <c r="B63" s="123"/>
      <c r="C63" s="123"/>
      <c r="D63" s="123"/>
      <c r="E63" s="123"/>
      <c r="F63" s="123"/>
      <c r="G63" s="123"/>
      <c r="H63" s="123"/>
      <c r="I63" s="123"/>
      <c r="J63" s="123"/>
      <c r="K63" s="123"/>
      <c r="L63" s="123"/>
      <c r="M63" s="247"/>
      <c r="N63" s="248"/>
      <c r="O63" s="248"/>
      <c r="P63" s="230"/>
      <c r="Q63" s="148"/>
      <c r="R63" s="232"/>
      <c r="S63" s="127"/>
      <c r="T63" s="250"/>
      <c r="U63" s="250"/>
      <c r="V63" s="251"/>
      <c r="W63" s="252"/>
      <c r="X63" s="252"/>
      <c r="Y63" s="252"/>
      <c r="Z63" s="123"/>
      <c r="AA63" s="160"/>
      <c r="AB63" s="160"/>
      <c r="AC63" s="160"/>
      <c r="AD63" s="160"/>
      <c r="AE63" s="160"/>
      <c r="AF63" s="160"/>
      <c r="AG63" s="160"/>
      <c r="AH63" s="160"/>
      <c r="AI63" s="160"/>
      <c r="AJ63" s="160"/>
      <c r="AK63" s="160"/>
      <c r="AL63" s="160"/>
      <c r="AM63" s="160"/>
      <c r="AN63" s="160"/>
      <c r="AO63" s="160"/>
      <c r="AP63" s="160"/>
      <c r="AQ63" s="160"/>
      <c r="AR63" s="160"/>
      <c r="AS63" s="160"/>
    </row>
    <row r="64" spans="1:560" ht="30" customHeight="1">
      <c r="A64" s="167"/>
      <c r="B64" s="123"/>
      <c r="C64" s="123"/>
      <c r="D64" s="123"/>
      <c r="E64" s="123"/>
      <c r="F64" s="433"/>
      <c r="G64" s="433"/>
      <c r="H64" s="434"/>
      <c r="I64" s="434"/>
      <c r="J64" s="434"/>
      <c r="K64" s="434"/>
      <c r="L64" s="123"/>
      <c r="M64" s="247"/>
      <c r="N64" s="248"/>
      <c r="O64" s="248"/>
      <c r="P64" s="230"/>
      <c r="Q64" s="129"/>
      <c r="R64" s="123"/>
      <c r="S64" s="127"/>
      <c r="T64" s="250"/>
      <c r="U64" s="250"/>
      <c r="V64" s="251"/>
      <c r="W64" s="252"/>
      <c r="X64" s="252"/>
      <c r="Y64" s="252"/>
      <c r="Z64" s="123"/>
      <c r="AA64" s="160"/>
      <c r="AB64" s="160"/>
      <c r="AC64" s="160"/>
      <c r="AD64" s="160"/>
      <c r="AE64" s="160"/>
      <c r="AF64" s="160"/>
      <c r="AG64" s="160"/>
      <c r="AH64" s="160"/>
      <c r="AI64" s="160"/>
      <c r="AJ64" s="160"/>
      <c r="AK64" s="160"/>
      <c r="AL64" s="160"/>
      <c r="AM64" s="160"/>
      <c r="AN64" s="160"/>
      <c r="AO64" s="160"/>
      <c r="AP64" s="160"/>
      <c r="AQ64" s="160"/>
      <c r="AR64" s="160"/>
      <c r="AS64" s="160"/>
    </row>
    <row r="65" spans="1:45" ht="30" customHeight="1">
      <c r="A65" s="167"/>
      <c r="B65" s="167"/>
      <c r="C65" s="167"/>
      <c r="D65" s="167"/>
      <c r="E65" s="167"/>
      <c r="F65" s="167"/>
      <c r="G65" s="167"/>
      <c r="H65" s="167"/>
      <c r="I65" s="167"/>
      <c r="J65" s="167"/>
      <c r="K65" s="167"/>
      <c r="L65" s="167"/>
      <c r="M65" s="167"/>
      <c r="N65" s="167"/>
      <c r="O65" s="167"/>
      <c r="P65" s="167"/>
      <c r="Q65" s="129"/>
      <c r="R65" s="123"/>
      <c r="S65" s="253"/>
      <c r="T65" s="254"/>
      <c r="U65" s="255"/>
      <c r="V65" s="255"/>
      <c r="W65" s="256"/>
      <c r="X65" s="256"/>
      <c r="Y65" s="257"/>
      <c r="Z65" s="123"/>
      <c r="AA65" s="160"/>
      <c r="AB65" s="160"/>
      <c r="AC65" s="160"/>
      <c r="AD65" s="160"/>
      <c r="AE65" s="160"/>
      <c r="AF65" s="160"/>
      <c r="AG65" s="160"/>
      <c r="AH65" s="160"/>
      <c r="AI65" s="160"/>
      <c r="AJ65" s="160"/>
      <c r="AK65" s="160"/>
      <c r="AL65" s="160"/>
      <c r="AM65" s="160"/>
      <c r="AN65" s="160"/>
      <c r="AO65" s="160"/>
      <c r="AP65" s="160"/>
      <c r="AQ65" s="160"/>
      <c r="AR65" s="160"/>
      <c r="AS65" s="160"/>
    </row>
    <row r="66" spans="1:45" ht="30" customHeight="1">
      <c r="A66" s="167"/>
      <c r="B66" s="167"/>
      <c r="C66" s="167"/>
      <c r="D66" s="167"/>
      <c r="E66" s="167"/>
      <c r="F66" s="167"/>
      <c r="G66" s="167"/>
      <c r="H66" s="167"/>
      <c r="I66" s="167"/>
      <c r="J66" s="167"/>
      <c r="K66" s="167"/>
      <c r="L66" s="167"/>
      <c r="M66" s="167"/>
      <c r="N66" s="167"/>
      <c r="O66" s="167"/>
      <c r="P66" s="167"/>
      <c r="Q66" s="129"/>
      <c r="R66" s="123"/>
      <c r="S66" s="253"/>
      <c r="T66" s="254"/>
      <c r="U66" s="255"/>
      <c r="V66" s="255"/>
      <c r="W66" s="256"/>
      <c r="X66" s="256"/>
      <c r="Y66" s="257"/>
      <c r="Z66" s="123"/>
      <c r="AA66" s="160"/>
      <c r="AB66" s="160"/>
      <c r="AC66" s="160"/>
      <c r="AD66" s="160"/>
      <c r="AE66" s="160"/>
      <c r="AF66" s="160"/>
      <c r="AG66" s="160"/>
      <c r="AH66" s="160"/>
      <c r="AI66" s="160"/>
      <c r="AJ66" s="160"/>
      <c r="AK66" s="160"/>
      <c r="AL66" s="160"/>
      <c r="AM66" s="160"/>
      <c r="AN66" s="160"/>
      <c r="AO66" s="160"/>
      <c r="AP66" s="160"/>
      <c r="AQ66" s="160"/>
      <c r="AR66" s="160"/>
      <c r="AS66" s="160"/>
    </row>
    <row r="67" spans="1:45" ht="30" customHeight="1">
      <c r="A67" s="167"/>
      <c r="B67" s="167"/>
      <c r="C67" s="167"/>
      <c r="D67" s="167"/>
      <c r="E67" s="167"/>
      <c r="F67" s="167"/>
      <c r="G67" s="167"/>
      <c r="H67" s="167"/>
      <c r="I67" s="167"/>
      <c r="J67" s="167"/>
      <c r="K67" s="167"/>
      <c r="L67" s="167"/>
      <c r="M67" s="167"/>
      <c r="N67" s="167"/>
      <c r="O67" s="167"/>
      <c r="P67" s="167"/>
      <c r="Q67" s="129"/>
      <c r="R67" s="123"/>
      <c r="S67" s="258"/>
      <c r="T67" s="254"/>
      <c r="U67" s="255"/>
      <c r="V67" s="255"/>
      <c r="W67" s="256"/>
      <c r="X67" s="256"/>
      <c r="Y67" s="257"/>
      <c r="Z67" s="123"/>
      <c r="AA67" s="160"/>
      <c r="AB67" s="160"/>
      <c r="AC67" s="160"/>
      <c r="AD67" s="160"/>
      <c r="AE67" s="160"/>
      <c r="AF67" s="160"/>
      <c r="AG67" s="160"/>
      <c r="AH67" s="160"/>
      <c r="AI67" s="160"/>
      <c r="AJ67" s="160"/>
      <c r="AK67" s="160"/>
      <c r="AL67" s="160"/>
      <c r="AM67" s="160"/>
      <c r="AN67" s="160"/>
      <c r="AO67" s="160"/>
      <c r="AP67" s="160"/>
      <c r="AQ67" s="160"/>
      <c r="AR67" s="160"/>
      <c r="AS67" s="160"/>
    </row>
    <row r="68" spans="1:45" ht="30" customHeight="1">
      <c r="A68" s="167"/>
      <c r="B68" s="167"/>
      <c r="C68" s="167"/>
      <c r="D68" s="167"/>
      <c r="E68" s="167"/>
      <c r="F68" s="167"/>
      <c r="G68" s="167"/>
      <c r="H68" s="167"/>
      <c r="I68" s="167"/>
      <c r="J68" s="167"/>
      <c r="K68" s="167"/>
      <c r="L68" s="167"/>
      <c r="M68" s="167"/>
      <c r="N68" s="167"/>
      <c r="O68" s="167"/>
      <c r="P68" s="167"/>
      <c r="Q68" s="129"/>
      <c r="R68" s="123"/>
      <c r="S68" s="127"/>
      <c r="T68" s="235"/>
      <c r="U68" s="235"/>
      <c r="V68" s="235"/>
      <c r="W68" s="235"/>
      <c r="X68" s="235"/>
      <c r="Y68" s="127"/>
      <c r="Z68" s="123"/>
      <c r="AA68" s="160"/>
      <c r="AB68" s="160"/>
      <c r="AC68" s="160"/>
      <c r="AD68" s="160"/>
      <c r="AE68" s="160"/>
      <c r="AF68" s="160"/>
      <c r="AG68" s="160"/>
      <c r="AH68" s="160"/>
      <c r="AI68" s="160"/>
      <c r="AJ68" s="160"/>
      <c r="AK68" s="160"/>
      <c r="AL68" s="160"/>
      <c r="AM68" s="160"/>
      <c r="AN68" s="160"/>
      <c r="AO68" s="160"/>
      <c r="AP68" s="160"/>
      <c r="AQ68" s="160"/>
      <c r="AR68" s="160"/>
      <c r="AS68" s="160"/>
    </row>
    <row r="69" spans="1:45" ht="30" customHeight="1">
      <c r="A69" s="167"/>
      <c r="B69" s="167"/>
      <c r="C69" s="167"/>
      <c r="D69" s="167"/>
      <c r="E69" s="167"/>
      <c r="F69" s="167"/>
      <c r="G69" s="167"/>
      <c r="H69" s="167"/>
      <c r="I69" s="167"/>
      <c r="J69" s="167"/>
      <c r="K69" s="167"/>
      <c r="L69" s="167"/>
      <c r="M69" s="167"/>
      <c r="N69" s="167"/>
      <c r="O69" s="167"/>
      <c r="P69" s="167"/>
      <c r="Q69" s="129"/>
      <c r="R69" s="123"/>
      <c r="S69" s="127"/>
      <c r="T69" s="235"/>
      <c r="U69" s="235"/>
      <c r="V69" s="235"/>
      <c r="W69" s="235"/>
      <c r="X69" s="235"/>
      <c r="Y69" s="127"/>
      <c r="Z69" s="123"/>
      <c r="AA69" s="160"/>
      <c r="AB69" s="160"/>
      <c r="AC69" s="160"/>
      <c r="AD69" s="160"/>
      <c r="AE69" s="160"/>
      <c r="AF69" s="160"/>
      <c r="AG69" s="160"/>
      <c r="AH69" s="160"/>
      <c r="AI69" s="160"/>
      <c r="AJ69" s="160"/>
      <c r="AK69" s="160"/>
      <c r="AL69" s="160"/>
      <c r="AM69" s="160"/>
      <c r="AN69" s="160"/>
      <c r="AO69" s="160"/>
      <c r="AP69" s="160"/>
      <c r="AQ69" s="160"/>
      <c r="AR69" s="160"/>
      <c r="AS69" s="160"/>
    </row>
    <row r="70" spans="1:45" ht="30" customHeight="1">
      <c r="A70" s="167"/>
      <c r="B70" s="167"/>
      <c r="C70" s="167"/>
      <c r="D70" s="167"/>
      <c r="E70" s="167"/>
      <c r="F70" s="167"/>
      <c r="G70" s="167"/>
      <c r="H70" s="167"/>
      <c r="I70" s="167"/>
      <c r="J70" s="167"/>
      <c r="K70" s="167"/>
      <c r="L70" s="167"/>
      <c r="M70" s="167"/>
      <c r="N70" s="167"/>
      <c r="O70" s="167"/>
      <c r="P70" s="167"/>
      <c r="Q70" s="129"/>
      <c r="R70" s="123"/>
      <c r="S70" s="127"/>
      <c r="T70" s="235"/>
      <c r="U70" s="235"/>
      <c r="V70" s="235"/>
      <c r="W70" s="235"/>
      <c r="X70" s="235"/>
      <c r="Y70" s="127"/>
      <c r="Z70" s="123"/>
      <c r="AA70" s="160"/>
      <c r="AB70" s="160"/>
      <c r="AC70" s="160"/>
      <c r="AD70" s="160"/>
      <c r="AE70" s="160"/>
      <c r="AF70" s="160"/>
      <c r="AG70" s="160"/>
      <c r="AH70" s="160"/>
      <c r="AI70" s="160"/>
      <c r="AJ70" s="160"/>
      <c r="AK70" s="160"/>
      <c r="AL70" s="160"/>
      <c r="AM70" s="160"/>
      <c r="AN70" s="160"/>
      <c r="AO70" s="160"/>
      <c r="AP70" s="160"/>
      <c r="AQ70" s="160"/>
      <c r="AR70" s="160"/>
      <c r="AS70" s="160"/>
    </row>
    <row r="71" spans="1:45" ht="30" customHeight="1">
      <c r="A71" s="167"/>
      <c r="B71" s="167"/>
      <c r="C71" s="167"/>
      <c r="D71" s="167"/>
      <c r="E71" s="167"/>
      <c r="F71" s="167"/>
      <c r="G71" s="167"/>
      <c r="H71" s="167"/>
      <c r="I71" s="167"/>
      <c r="J71" s="167"/>
      <c r="K71" s="167"/>
      <c r="L71" s="167"/>
      <c r="M71" s="167"/>
      <c r="N71" s="167"/>
      <c r="O71" s="167"/>
      <c r="P71" s="167"/>
      <c r="Q71" s="129"/>
      <c r="R71" s="123"/>
      <c r="S71" s="123"/>
      <c r="T71" s="123"/>
      <c r="U71" s="123"/>
      <c r="V71" s="123"/>
      <c r="W71" s="123"/>
      <c r="X71" s="123"/>
      <c r="Y71" s="123"/>
      <c r="Z71" s="123"/>
      <c r="AA71" s="160"/>
      <c r="AB71" s="160"/>
      <c r="AC71" s="160"/>
      <c r="AD71" s="160"/>
      <c r="AE71" s="160"/>
      <c r="AF71" s="160"/>
      <c r="AG71" s="160"/>
      <c r="AH71" s="160"/>
      <c r="AI71" s="160"/>
      <c r="AJ71" s="160"/>
      <c r="AK71" s="160"/>
      <c r="AL71" s="160"/>
      <c r="AM71" s="160"/>
      <c r="AN71" s="160"/>
      <c r="AO71" s="160"/>
      <c r="AP71" s="160"/>
      <c r="AQ71" s="160"/>
      <c r="AR71" s="160"/>
      <c r="AS71" s="160"/>
    </row>
    <row r="72" spans="1:45" ht="30" customHeight="1">
      <c r="A72" s="167"/>
      <c r="B72" s="167"/>
      <c r="C72" s="167"/>
      <c r="D72" s="167"/>
      <c r="E72" s="167"/>
      <c r="F72" s="167"/>
      <c r="G72" s="167"/>
      <c r="H72" s="167"/>
      <c r="I72" s="167"/>
      <c r="J72" s="167"/>
      <c r="K72" s="167"/>
      <c r="L72" s="167"/>
      <c r="M72" s="167"/>
      <c r="N72" s="167"/>
      <c r="O72" s="167"/>
      <c r="P72" s="167"/>
      <c r="Q72" s="129"/>
      <c r="R72" s="123"/>
      <c r="S72" s="259"/>
      <c r="T72" s="123"/>
      <c r="U72" s="123"/>
      <c r="V72" s="123"/>
      <c r="W72" s="123"/>
      <c r="X72" s="123"/>
      <c r="Y72" s="123"/>
      <c r="Z72" s="123"/>
      <c r="AA72" s="160"/>
      <c r="AB72" s="160"/>
      <c r="AC72" s="160"/>
      <c r="AD72" s="160"/>
      <c r="AE72" s="160"/>
      <c r="AF72" s="160"/>
      <c r="AG72" s="160"/>
      <c r="AH72" s="160"/>
      <c r="AI72" s="160"/>
      <c r="AJ72" s="160"/>
      <c r="AK72" s="160"/>
      <c r="AL72" s="160"/>
      <c r="AM72" s="160"/>
      <c r="AN72" s="160"/>
      <c r="AO72" s="160"/>
      <c r="AP72" s="160"/>
      <c r="AQ72" s="160"/>
      <c r="AR72" s="160"/>
      <c r="AS72" s="160"/>
    </row>
    <row r="73" spans="1:45" ht="30" customHeight="1">
      <c r="A73" s="167"/>
      <c r="B73" s="167"/>
      <c r="C73" s="167"/>
      <c r="D73" s="167"/>
      <c r="E73" s="167"/>
      <c r="F73" s="167"/>
      <c r="G73" s="167"/>
      <c r="H73" s="167"/>
      <c r="I73" s="167"/>
      <c r="J73" s="167"/>
      <c r="K73" s="167"/>
      <c r="L73" s="167"/>
      <c r="M73" s="167"/>
      <c r="N73" s="167"/>
      <c r="O73" s="167"/>
      <c r="P73" s="167"/>
      <c r="Q73" s="129"/>
      <c r="R73" s="123"/>
      <c r="S73" s="259"/>
      <c r="T73" s="123"/>
      <c r="U73" s="123"/>
      <c r="V73" s="123"/>
      <c r="W73" s="123"/>
      <c r="X73" s="123"/>
      <c r="Y73" s="123"/>
      <c r="Z73" s="123"/>
      <c r="AA73" s="160"/>
      <c r="AB73" s="160"/>
      <c r="AC73" s="160"/>
      <c r="AD73" s="160"/>
      <c r="AE73" s="160"/>
      <c r="AF73" s="160"/>
      <c r="AG73" s="160"/>
      <c r="AH73" s="160"/>
      <c r="AI73" s="160"/>
      <c r="AJ73" s="160"/>
      <c r="AK73" s="160"/>
      <c r="AL73" s="160"/>
      <c r="AM73" s="160"/>
      <c r="AN73" s="160"/>
      <c r="AO73" s="160"/>
      <c r="AP73" s="160"/>
      <c r="AQ73" s="160"/>
      <c r="AR73" s="160"/>
      <c r="AS73" s="160"/>
    </row>
    <row r="74" spans="1:45" ht="30" customHeight="1">
      <c r="A74" s="167"/>
      <c r="B74" s="167"/>
      <c r="C74" s="167"/>
      <c r="D74" s="167"/>
      <c r="E74" s="167"/>
      <c r="F74" s="167"/>
      <c r="G74" s="167"/>
      <c r="H74" s="167"/>
      <c r="I74" s="167"/>
      <c r="J74" s="167"/>
      <c r="K74" s="167"/>
      <c r="L74" s="167"/>
      <c r="M74" s="167"/>
      <c r="N74" s="167"/>
      <c r="O74" s="167"/>
      <c r="P74" s="167"/>
      <c r="Q74" s="129"/>
      <c r="R74" s="123"/>
      <c r="S74" s="259"/>
      <c r="T74" s="123"/>
      <c r="U74" s="123"/>
      <c r="V74" s="123"/>
      <c r="W74" s="123"/>
      <c r="X74" s="123"/>
      <c r="Y74" s="123"/>
      <c r="Z74" s="123"/>
      <c r="AA74" s="160"/>
      <c r="AB74" s="160"/>
      <c r="AC74" s="160"/>
      <c r="AD74" s="160"/>
      <c r="AE74" s="160"/>
      <c r="AF74" s="160"/>
      <c r="AG74" s="160"/>
      <c r="AH74" s="160"/>
      <c r="AI74" s="160"/>
      <c r="AJ74" s="160"/>
      <c r="AK74" s="160"/>
      <c r="AL74" s="160"/>
      <c r="AM74" s="160"/>
      <c r="AN74" s="160"/>
      <c r="AO74" s="160"/>
      <c r="AP74" s="160"/>
      <c r="AQ74" s="160"/>
      <c r="AR74" s="160"/>
      <c r="AS74" s="160"/>
    </row>
    <row r="75" spans="1:45" ht="30" customHeight="1">
      <c r="A75" s="167"/>
      <c r="B75" s="167"/>
      <c r="C75" s="167"/>
      <c r="D75" s="167"/>
      <c r="E75" s="167"/>
      <c r="F75" s="167"/>
      <c r="G75" s="167"/>
      <c r="H75" s="167"/>
      <c r="I75" s="167"/>
      <c r="J75" s="167"/>
      <c r="K75" s="167"/>
      <c r="L75" s="167"/>
      <c r="M75" s="167"/>
      <c r="N75" s="167"/>
      <c r="O75" s="167"/>
      <c r="P75" s="167"/>
      <c r="Q75" s="129"/>
      <c r="R75" s="123"/>
      <c r="S75" s="259"/>
      <c r="T75" s="123"/>
      <c r="U75" s="123"/>
      <c r="V75" s="123"/>
      <c r="W75" s="123"/>
      <c r="X75" s="123"/>
      <c r="Y75" s="123"/>
      <c r="Z75" s="123"/>
      <c r="AA75" s="160"/>
      <c r="AB75" s="160"/>
      <c r="AC75" s="160"/>
      <c r="AD75" s="160"/>
      <c r="AE75" s="160"/>
      <c r="AF75" s="160"/>
      <c r="AG75" s="160"/>
      <c r="AH75" s="160"/>
      <c r="AI75" s="160"/>
      <c r="AJ75" s="160"/>
      <c r="AK75" s="160"/>
      <c r="AL75" s="160"/>
      <c r="AM75" s="160"/>
      <c r="AN75" s="160"/>
      <c r="AO75" s="160"/>
      <c r="AP75" s="160"/>
      <c r="AQ75" s="160"/>
      <c r="AR75" s="160"/>
      <c r="AS75" s="160"/>
    </row>
    <row r="76" spans="1:45" ht="30" customHeight="1">
      <c r="A76" s="167"/>
      <c r="B76" s="167"/>
      <c r="C76" s="167"/>
      <c r="D76" s="167"/>
      <c r="E76" s="167"/>
      <c r="F76" s="167"/>
      <c r="G76" s="167"/>
      <c r="H76" s="167"/>
      <c r="I76" s="167"/>
      <c r="J76" s="167"/>
      <c r="K76" s="167"/>
      <c r="L76" s="167"/>
      <c r="M76" s="167"/>
      <c r="N76" s="167"/>
      <c r="O76" s="167"/>
      <c r="P76" s="167"/>
      <c r="Q76" s="129"/>
      <c r="R76" s="123"/>
      <c r="S76" s="123"/>
      <c r="T76" s="123"/>
      <c r="U76" s="123"/>
      <c r="V76" s="123"/>
      <c r="W76" s="123"/>
      <c r="X76" s="123"/>
      <c r="Y76" s="123"/>
      <c r="Z76" s="123"/>
      <c r="AA76" s="160"/>
      <c r="AB76" s="160"/>
      <c r="AC76" s="160"/>
      <c r="AD76" s="160"/>
      <c r="AE76" s="160"/>
      <c r="AF76" s="160"/>
      <c r="AG76" s="160"/>
      <c r="AH76" s="160"/>
      <c r="AI76" s="160"/>
      <c r="AJ76" s="160"/>
      <c r="AK76" s="160"/>
      <c r="AL76" s="160"/>
      <c r="AM76" s="160"/>
      <c r="AN76" s="160"/>
      <c r="AO76" s="160"/>
      <c r="AP76" s="160"/>
      <c r="AQ76" s="160"/>
      <c r="AR76" s="160"/>
      <c r="AS76" s="160"/>
    </row>
    <row r="77" spans="1:45" ht="30" customHeight="1">
      <c r="A77" s="167"/>
      <c r="B77" s="167"/>
      <c r="C77" s="167"/>
      <c r="D77" s="167"/>
      <c r="E77" s="167"/>
      <c r="F77" s="167"/>
      <c r="G77" s="167"/>
      <c r="H77" s="167"/>
      <c r="I77" s="167"/>
      <c r="J77" s="167"/>
      <c r="K77" s="167"/>
      <c r="L77" s="167"/>
      <c r="M77" s="167"/>
      <c r="N77" s="167"/>
      <c r="O77" s="167"/>
      <c r="P77" s="167"/>
      <c r="Q77" s="129"/>
      <c r="R77" s="123"/>
      <c r="S77" s="123"/>
      <c r="T77" s="123"/>
      <c r="U77" s="123"/>
      <c r="V77" s="123"/>
      <c r="W77" s="123"/>
      <c r="X77" s="123"/>
      <c r="Y77" s="123"/>
      <c r="Z77" s="123"/>
      <c r="AA77" s="160"/>
      <c r="AB77" s="160"/>
      <c r="AC77" s="160"/>
      <c r="AD77" s="160"/>
      <c r="AE77" s="160"/>
      <c r="AF77" s="160"/>
      <c r="AG77" s="160"/>
      <c r="AH77" s="160"/>
      <c r="AI77" s="160"/>
      <c r="AJ77" s="160"/>
      <c r="AK77" s="160"/>
      <c r="AL77" s="160"/>
      <c r="AM77" s="160"/>
      <c r="AN77" s="160"/>
      <c r="AO77" s="160"/>
      <c r="AP77" s="160"/>
      <c r="AQ77" s="160"/>
      <c r="AR77" s="160"/>
      <c r="AS77" s="160"/>
    </row>
    <row r="78" spans="1:45" ht="30" customHeight="1">
      <c r="A78" s="167"/>
      <c r="B78" s="167"/>
      <c r="C78" s="167"/>
      <c r="D78" s="167"/>
      <c r="E78" s="167"/>
      <c r="F78" s="167"/>
      <c r="G78" s="167"/>
      <c r="H78" s="167"/>
      <c r="I78" s="167"/>
      <c r="J78" s="167"/>
      <c r="K78" s="167"/>
      <c r="L78" s="167"/>
      <c r="M78" s="167"/>
      <c r="N78" s="167"/>
      <c r="O78" s="167"/>
      <c r="P78" s="167"/>
      <c r="Q78" s="129"/>
      <c r="R78" s="123"/>
      <c r="S78" s="123"/>
      <c r="T78" s="123"/>
      <c r="U78" s="123"/>
      <c r="V78" s="123"/>
      <c r="W78" s="123"/>
      <c r="X78" s="123"/>
      <c r="Y78" s="123"/>
      <c r="Z78" s="123"/>
      <c r="AA78" s="160"/>
      <c r="AB78" s="160"/>
      <c r="AC78" s="160"/>
      <c r="AD78" s="160"/>
      <c r="AE78" s="160"/>
      <c r="AF78" s="160"/>
      <c r="AG78" s="160"/>
      <c r="AH78" s="160"/>
      <c r="AI78" s="160"/>
      <c r="AJ78" s="160"/>
      <c r="AK78" s="160"/>
      <c r="AL78" s="160"/>
      <c r="AM78" s="160"/>
      <c r="AN78" s="160"/>
      <c r="AO78" s="160"/>
      <c r="AP78" s="160"/>
      <c r="AQ78" s="160"/>
      <c r="AR78" s="160"/>
      <c r="AS78" s="160"/>
    </row>
    <row r="79" spans="1:45" ht="30" customHeight="1">
      <c r="A79" s="167"/>
      <c r="B79" s="167"/>
      <c r="C79" s="167"/>
      <c r="D79" s="167"/>
      <c r="E79" s="167"/>
      <c r="F79" s="167"/>
      <c r="G79" s="167"/>
      <c r="H79" s="167"/>
      <c r="I79" s="167"/>
      <c r="J79" s="167"/>
      <c r="K79" s="167"/>
      <c r="L79" s="167"/>
      <c r="M79" s="167"/>
      <c r="N79" s="167"/>
      <c r="O79" s="167"/>
      <c r="P79" s="167"/>
      <c r="Q79" s="129"/>
      <c r="R79" s="123"/>
      <c r="S79" s="123"/>
      <c r="T79" s="123"/>
      <c r="U79" s="123"/>
      <c r="V79" s="123"/>
      <c r="W79" s="123"/>
      <c r="X79" s="123"/>
      <c r="Y79" s="123"/>
      <c r="Z79" s="123"/>
      <c r="AA79" s="160"/>
      <c r="AB79" s="160"/>
      <c r="AC79" s="160"/>
      <c r="AD79" s="160"/>
      <c r="AE79" s="160"/>
      <c r="AF79" s="160"/>
      <c r="AG79" s="160"/>
      <c r="AH79" s="160"/>
      <c r="AI79" s="160"/>
      <c r="AJ79" s="160"/>
      <c r="AK79" s="160"/>
      <c r="AL79" s="160"/>
      <c r="AM79" s="160"/>
      <c r="AN79" s="160"/>
      <c r="AO79" s="160"/>
      <c r="AP79" s="160"/>
      <c r="AQ79" s="160"/>
      <c r="AR79" s="160"/>
      <c r="AS79" s="160"/>
    </row>
    <row r="80" spans="1:45" ht="30" customHeight="1">
      <c r="A80" s="167"/>
      <c r="B80" s="167"/>
      <c r="C80" s="167"/>
      <c r="D80" s="167"/>
      <c r="E80" s="167"/>
      <c r="F80" s="167"/>
      <c r="G80" s="167"/>
      <c r="H80" s="167"/>
      <c r="I80" s="167"/>
      <c r="J80" s="167"/>
      <c r="K80" s="167"/>
      <c r="L80" s="167"/>
      <c r="M80" s="167"/>
      <c r="N80" s="167"/>
      <c r="O80" s="167"/>
      <c r="P80" s="167"/>
      <c r="Q80" s="129"/>
      <c r="R80" s="123"/>
      <c r="S80" s="123"/>
      <c r="T80" s="123"/>
      <c r="U80" s="123"/>
      <c r="V80" s="123"/>
      <c r="W80" s="123"/>
      <c r="X80" s="123"/>
      <c r="Y80" s="123"/>
      <c r="Z80" s="123"/>
      <c r="AA80" s="160"/>
      <c r="AB80" s="160"/>
      <c r="AC80" s="160"/>
      <c r="AD80" s="160"/>
      <c r="AE80" s="160"/>
      <c r="AF80" s="160"/>
      <c r="AG80" s="160"/>
      <c r="AH80" s="160"/>
      <c r="AI80" s="160"/>
      <c r="AJ80" s="160"/>
      <c r="AK80" s="160"/>
      <c r="AL80" s="160"/>
      <c r="AM80" s="160"/>
      <c r="AN80" s="160"/>
      <c r="AO80" s="160"/>
      <c r="AP80" s="160"/>
      <c r="AQ80" s="160"/>
      <c r="AR80" s="160"/>
      <c r="AS80" s="160"/>
    </row>
    <row r="81" spans="1:560" ht="30" customHeight="1">
      <c r="A81" s="167"/>
      <c r="B81" s="167"/>
      <c r="C81" s="167"/>
      <c r="D81" s="167"/>
      <c r="E81" s="167"/>
      <c r="F81" s="167"/>
      <c r="G81" s="167"/>
      <c r="H81" s="167"/>
      <c r="I81" s="167"/>
      <c r="J81" s="167"/>
      <c r="K81" s="167"/>
      <c r="L81" s="167"/>
      <c r="M81" s="167"/>
      <c r="N81" s="167"/>
      <c r="O81" s="167"/>
      <c r="P81" s="167"/>
      <c r="Q81" s="129"/>
      <c r="R81" s="123"/>
      <c r="S81" s="219"/>
      <c r="T81" s="220"/>
      <c r="U81" s="220"/>
      <c r="V81" s="220"/>
      <c r="W81" s="220"/>
      <c r="X81" s="220"/>
      <c r="Y81" s="219"/>
      <c r="Z81" s="123"/>
      <c r="AA81" s="160"/>
      <c r="AB81" s="160"/>
      <c r="AC81" s="160"/>
      <c r="AD81" s="160"/>
      <c r="AE81" s="160"/>
      <c r="AF81" s="160"/>
      <c r="AG81" s="160"/>
      <c r="AH81" s="160"/>
      <c r="AI81" s="160"/>
      <c r="AJ81" s="160"/>
      <c r="AK81" s="160"/>
      <c r="AL81" s="160"/>
      <c r="AM81" s="160"/>
      <c r="AN81" s="160"/>
      <c r="AO81" s="160"/>
      <c r="AP81" s="160"/>
      <c r="AQ81" s="160"/>
      <c r="AR81" s="160"/>
      <c r="AS81" s="160"/>
    </row>
    <row r="82" spans="1:560" ht="30" customHeight="1">
      <c r="A82" s="167"/>
      <c r="B82" s="167"/>
      <c r="C82" s="167"/>
      <c r="D82" s="167"/>
      <c r="E82" s="167"/>
      <c r="F82" s="167"/>
      <c r="G82" s="167"/>
      <c r="H82" s="167"/>
      <c r="I82" s="167"/>
      <c r="J82" s="167"/>
      <c r="K82" s="167"/>
      <c r="L82" s="167"/>
      <c r="M82" s="167"/>
      <c r="N82" s="167"/>
      <c r="O82" s="167"/>
      <c r="P82" s="167"/>
      <c r="Q82" s="129"/>
      <c r="R82" s="123"/>
      <c r="S82" s="219"/>
      <c r="T82" s="220"/>
      <c r="U82" s="220"/>
      <c r="V82" s="220"/>
      <c r="W82" s="220"/>
      <c r="X82" s="220"/>
      <c r="Y82" s="219"/>
      <c r="Z82" s="123"/>
      <c r="AA82" s="160"/>
      <c r="AB82" s="160"/>
      <c r="AC82" s="160"/>
      <c r="AD82" s="160"/>
      <c r="AE82" s="160"/>
      <c r="AF82" s="160"/>
      <c r="AG82" s="160"/>
      <c r="AH82" s="160"/>
      <c r="AI82" s="160"/>
      <c r="AJ82" s="160"/>
      <c r="AK82" s="160"/>
      <c r="AL82" s="160"/>
      <c r="AM82" s="160"/>
      <c r="AN82" s="160"/>
      <c r="AO82" s="160"/>
      <c r="AP82" s="160"/>
      <c r="AQ82" s="160"/>
      <c r="AR82" s="160"/>
      <c r="AS82" s="160"/>
    </row>
    <row r="83" spans="1:560" s="211" customFormat="1" ht="33.75" customHeight="1">
      <c r="A83" s="167"/>
      <c r="B83" s="167"/>
      <c r="C83" s="167"/>
      <c r="D83" s="167"/>
      <c r="E83" s="167"/>
      <c r="F83" s="167"/>
      <c r="G83" s="167"/>
      <c r="H83" s="167"/>
      <c r="I83" s="167"/>
      <c r="J83" s="167"/>
      <c r="K83" s="167"/>
      <c r="L83" s="167"/>
      <c r="M83" s="167"/>
      <c r="N83" s="167"/>
      <c r="O83" s="167"/>
      <c r="P83" s="167"/>
      <c r="Q83" s="131"/>
      <c r="R83" s="217"/>
      <c r="S83" s="160"/>
      <c r="T83" s="160"/>
      <c r="U83" s="160"/>
      <c r="V83" s="160"/>
      <c r="W83" s="160"/>
      <c r="X83" s="160"/>
      <c r="Y83" s="160"/>
      <c r="Z83" s="123"/>
      <c r="AA83" s="210"/>
      <c r="AB83" s="210"/>
      <c r="AC83" s="210"/>
      <c r="AD83" s="210"/>
      <c r="AE83" s="210"/>
      <c r="AF83" s="210"/>
      <c r="AG83" s="210"/>
      <c r="AH83" s="210"/>
      <c r="AI83" s="210"/>
      <c r="AJ83" s="210"/>
      <c r="AK83" s="210"/>
      <c r="AL83" s="210"/>
      <c r="AM83" s="210"/>
      <c r="AN83" s="210"/>
      <c r="AO83" s="210"/>
      <c r="AP83" s="210"/>
      <c r="AQ83" s="210"/>
      <c r="AR83" s="210"/>
      <c r="AS83" s="210"/>
    </row>
    <row r="84" spans="1:560" s="212" customFormat="1" ht="10" customHeight="1">
      <c r="A84" s="167"/>
      <c r="B84" s="167"/>
      <c r="C84" s="167"/>
      <c r="D84" s="167"/>
      <c r="E84" s="213"/>
      <c r="F84" s="213"/>
      <c r="G84" s="213"/>
      <c r="H84" s="213"/>
      <c r="I84" s="213"/>
      <c r="J84" s="213"/>
      <c r="K84" s="213"/>
      <c r="L84" s="213"/>
      <c r="M84" s="167"/>
      <c r="N84" s="167"/>
      <c r="O84" s="167"/>
      <c r="P84" s="167"/>
      <c r="Q84" s="131"/>
      <c r="R84" s="217"/>
      <c r="S84" s="160"/>
      <c r="T84" s="160"/>
      <c r="U84" s="160"/>
      <c r="V84" s="160"/>
      <c r="W84" s="160"/>
      <c r="X84" s="160"/>
      <c r="Y84" s="160"/>
      <c r="Z84" s="123"/>
      <c r="AA84" s="160"/>
      <c r="AB84" s="160"/>
      <c r="AC84" s="160"/>
      <c r="AD84" s="160"/>
      <c r="AE84" s="160"/>
      <c r="AF84" s="160"/>
      <c r="AG84" s="160"/>
      <c r="AH84" s="160"/>
      <c r="AI84" s="160"/>
      <c r="AJ84" s="160"/>
      <c r="AK84" s="160"/>
      <c r="AL84" s="160"/>
      <c r="AM84" s="160"/>
      <c r="AN84" s="160"/>
      <c r="AO84" s="160"/>
      <c r="AP84" s="160"/>
      <c r="AQ84" s="160"/>
      <c r="AR84" s="160"/>
      <c r="AS84" s="160"/>
      <c r="AT84" s="122"/>
      <c r="AU84" s="122"/>
      <c r="AV84" s="122"/>
      <c r="AW84" s="122"/>
      <c r="AX84" s="122"/>
      <c r="AY84" s="122"/>
      <c r="AZ84" s="122"/>
      <c r="BA84" s="122"/>
      <c r="BB84" s="122"/>
      <c r="BC84" s="122"/>
      <c r="BD84" s="122"/>
      <c r="BE84" s="122"/>
      <c r="BF84" s="122"/>
      <c r="BG84" s="122"/>
      <c r="BH84" s="122"/>
      <c r="BI84" s="122"/>
      <c r="BJ84" s="122"/>
      <c r="BK84" s="122"/>
      <c r="BL84" s="122"/>
      <c r="BM84" s="122"/>
      <c r="BN84" s="122"/>
      <c r="BO84" s="122"/>
      <c r="BP84" s="122"/>
      <c r="BQ84" s="122"/>
      <c r="BR84" s="122"/>
      <c r="BS84" s="122"/>
      <c r="BT84" s="122"/>
      <c r="BU84" s="122"/>
      <c r="BV84" s="122"/>
      <c r="BW84" s="122"/>
      <c r="BX84" s="122"/>
      <c r="BY84" s="122"/>
      <c r="BZ84" s="122"/>
      <c r="CA84" s="122"/>
      <c r="CB84" s="122"/>
      <c r="CC84" s="122"/>
      <c r="CD84" s="122"/>
      <c r="CE84" s="122"/>
      <c r="CF84" s="122"/>
      <c r="CG84" s="122"/>
      <c r="CH84" s="122"/>
      <c r="CI84" s="122"/>
      <c r="CJ84" s="122"/>
      <c r="CK84" s="122"/>
      <c r="CL84" s="122"/>
      <c r="CM84" s="122"/>
      <c r="CN84" s="122"/>
      <c r="CO84" s="122"/>
      <c r="CP84" s="122"/>
      <c r="CQ84" s="122"/>
      <c r="CR84" s="122"/>
      <c r="CS84" s="122"/>
      <c r="CT84" s="122"/>
      <c r="CU84" s="122"/>
      <c r="CV84" s="122"/>
      <c r="CW84" s="122"/>
      <c r="CX84" s="122"/>
      <c r="CY84" s="122"/>
      <c r="CZ84" s="122"/>
      <c r="DA84" s="122"/>
      <c r="DB84" s="122"/>
      <c r="DC84" s="122"/>
      <c r="DD84" s="122"/>
      <c r="DE84" s="122"/>
      <c r="DF84" s="122"/>
      <c r="DG84" s="122"/>
      <c r="DH84" s="122"/>
      <c r="DI84" s="122"/>
      <c r="DJ84" s="122"/>
      <c r="DK84" s="122"/>
      <c r="DL84" s="122"/>
      <c r="DM84" s="122"/>
      <c r="DN84" s="122"/>
      <c r="DO84" s="122"/>
      <c r="DP84" s="122"/>
      <c r="DQ84" s="122"/>
      <c r="DR84" s="122"/>
      <c r="DS84" s="122"/>
      <c r="DT84" s="122"/>
      <c r="DU84" s="122"/>
      <c r="DV84" s="122"/>
      <c r="DW84" s="122"/>
      <c r="DX84" s="122"/>
      <c r="DY84" s="122"/>
      <c r="DZ84" s="122"/>
      <c r="EA84" s="122"/>
      <c r="EB84" s="122"/>
      <c r="EC84" s="122"/>
      <c r="ED84" s="122"/>
      <c r="EE84" s="122"/>
      <c r="EF84" s="122"/>
      <c r="EG84" s="122"/>
      <c r="EH84" s="122"/>
      <c r="EI84" s="122"/>
      <c r="EJ84" s="122"/>
      <c r="EK84" s="122"/>
      <c r="EL84" s="122"/>
      <c r="EM84" s="122"/>
      <c r="EN84" s="122"/>
      <c r="EO84" s="122"/>
      <c r="EP84" s="122"/>
      <c r="EQ84" s="122"/>
      <c r="ER84" s="122"/>
      <c r="ES84" s="122"/>
      <c r="ET84" s="122"/>
      <c r="EU84" s="122"/>
      <c r="EV84" s="122"/>
      <c r="EW84" s="122"/>
      <c r="EX84" s="122"/>
      <c r="EY84" s="122"/>
      <c r="EZ84" s="122"/>
      <c r="FA84" s="122"/>
      <c r="FB84" s="122"/>
      <c r="FC84" s="122"/>
      <c r="FD84" s="122"/>
      <c r="FE84" s="122"/>
      <c r="FF84" s="122"/>
      <c r="FG84" s="122"/>
      <c r="FH84" s="122"/>
      <c r="FI84" s="122"/>
      <c r="FJ84" s="122"/>
      <c r="FK84" s="122"/>
      <c r="FL84" s="122"/>
      <c r="FM84" s="122"/>
      <c r="FN84" s="122"/>
      <c r="FO84" s="122"/>
      <c r="FP84" s="122"/>
      <c r="FQ84" s="122"/>
      <c r="FR84" s="122"/>
      <c r="FS84" s="122"/>
      <c r="FT84" s="122"/>
      <c r="FU84" s="122"/>
      <c r="FV84" s="122"/>
      <c r="FW84" s="122"/>
      <c r="FX84" s="122"/>
      <c r="FY84" s="122"/>
      <c r="FZ84" s="122"/>
      <c r="GA84" s="122"/>
      <c r="GB84" s="122"/>
      <c r="GC84" s="122"/>
      <c r="GD84" s="122"/>
      <c r="GE84" s="122"/>
      <c r="GF84" s="122"/>
      <c r="GG84" s="122"/>
      <c r="GH84" s="122"/>
      <c r="GI84" s="122"/>
      <c r="GJ84" s="122"/>
      <c r="GK84" s="122"/>
      <c r="GL84" s="122"/>
      <c r="GM84" s="122"/>
      <c r="GN84" s="122"/>
      <c r="GO84" s="122"/>
      <c r="GP84" s="122"/>
      <c r="GQ84" s="122"/>
      <c r="GR84" s="122"/>
      <c r="GS84" s="122"/>
      <c r="GT84" s="122"/>
      <c r="GU84" s="122"/>
      <c r="GV84" s="122"/>
      <c r="GW84" s="122"/>
      <c r="GX84" s="122"/>
      <c r="GY84" s="122"/>
      <c r="GZ84" s="122"/>
      <c r="HA84" s="122"/>
      <c r="HB84" s="122"/>
      <c r="HC84" s="122"/>
      <c r="HD84" s="122"/>
      <c r="HE84" s="122"/>
      <c r="HF84" s="122"/>
      <c r="HG84" s="122"/>
      <c r="HH84" s="122"/>
      <c r="HI84" s="122"/>
      <c r="HJ84" s="122"/>
      <c r="HK84" s="122"/>
      <c r="HL84" s="122"/>
      <c r="HM84" s="122"/>
      <c r="HN84" s="122"/>
      <c r="HO84" s="122"/>
      <c r="HP84" s="122"/>
      <c r="HQ84" s="122"/>
      <c r="HR84" s="122"/>
      <c r="HS84" s="122"/>
      <c r="HT84" s="122"/>
      <c r="HU84" s="122"/>
      <c r="HV84" s="122"/>
      <c r="HW84" s="122"/>
      <c r="HX84" s="122"/>
      <c r="HY84" s="122"/>
      <c r="HZ84" s="122"/>
      <c r="IA84" s="122"/>
      <c r="IB84" s="122"/>
      <c r="IC84" s="122"/>
      <c r="ID84" s="122"/>
      <c r="IE84" s="122"/>
      <c r="IF84" s="122"/>
      <c r="IG84" s="122"/>
      <c r="IH84" s="122"/>
      <c r="II84" s="122"/>
      <c r="IJ84" s="122"/>
      <c r="IK84" s="122"/>
      <c r="IL84" s="122"/>
      <c r="IM84" s="122"/>
      <c r="IN84" s="122"/>
      <c r="IO84" s="122"/>
      <c r="IP84" s="122"/>
      <c r="IQ84" s="122"/>
      <c r="IR84" s="122"/>
      <c r="IS84" s="122"/>
      <c r="IT84" s="122"/>
      <c r="IU84" s="122"/>
      <c r="IV84" s="122"/>
      <c r="IW84" s="122"/>
      <c r="IX84" s="122"/>
      <c r="IY84" s="122"/>
      <c r="IZ84" s="122"/>
      <c r="JA84" s="122"/>
      <c r="JB84" s="122"/>
      <c r="JC84" s="122"/>
      <c r="JD84" s="122"/>
      <c r="JE84" s="122"/>
      <c r="JF84" s="122"/>
      <c r="JG84" s="122"/>
      <c r="JH84" s="122"/>
      <c r="JI84" s="122"/>
      <c r="JJ84" s="122"/>
      <c r="JK84" s="122"/>
      <c r="JL84" s="122"/>
      <c r="JM84" s="122"/>
      <c r="JN84" s="122"/>
      <c r="JO84" s="122"/>
      <c r="JP84" s="122"/>
      <c r="JQ84" s="122"/>
      <c r="JR84" s="122"/>
      <c r="JS84" s="122"/>
      <c r="JT84" s="122"/>
      <c r="JU84" s="122"/>
      <c r="JV84" s="122"/>
      <c r="JW84" s="122"/>
      <c r="JX84" s="122"/>
      <c r="JY84" s="122"/>
      <c r="JZ84" s="122"/>
      <c r="KA84" s="122"/>
      <c r="KB84" s="122"/>
      <c r="KC84" s="122"/>
      <c r="KD84" s="122"/>
      <c r="KE84" s="122"/>
      <c r="KF84" s="122"/>
      <c r="KG84" s="122"/>
      <c r="KH84" s="122"/>
      <c r="KI84" s="122"/>
      <c r="KJ84" s="122"/>
      <c r="KK84" s="122"/>
      <c r="KL84" s="122"/>
      <c r="KM84" s="122"/>
      <c r="KN84" s="122"/>
      <c r="KO84" s="122"/>
      <c r="KP84" s="122"/>
      <c r="KQ84" s="122"/>
      <c r="KR84" s="122"/>
      <c r="KS84" s="122"/>
      <c r="KT84" s="122"/>
      <c r="KU84" s="122"/>
      <c r="KV84" s="122"/>
      <c r="KW84" s="122"/>
      <c r="KX84" s="122"/>
      <c r="KY84" s="122"/>
      <c r="KZ84" s="122"/>
      <c r="LA84" s="122"/>
      <c r="LB84" s="122"/>
      <c r="LC84" s="122"/>
      <c r="LD84" s="122"/>
      <c r="LE84" s="122"/>
      <c r="LF84" s="122"/>
      <c r="LG84" s="122"/>
      <c r="LH84" s="122"/>
      <c r="LI84" s="122"/>
      <c r="LJ84" s="122"/>
      <c r="LK84" s="122"/>
      <c r="LL84" s="122"/>
      <c r="LM84" s="122"/>
      <c r="LN84" s="122"/>
      <c r="LO84" s="122"/>
      <c r="LP84" s="122"/>
      <c r="LQ84" s="122"/>
      <c r="LR84" s="122"/>
      <c r="LS84" s="122"/>
      <c r="LT84" s="122"/>
      <c r="LU84" s="122"/>
      <c r="LV84" s="122"/>
      <c r="LW84" s="122"/>
      <c r="LX84" s="122"/>
      <c r="LY84" s="122"/>
      <c r="LZ84" s="122"/>
      <c r="MA84" s="122"/>
      <c r="MB84" s="122"/>
      <c r="MC84" s="122"/>
      <c r="MD84" s="122"/>
      <c r="ME84" s="122"/>
      <c r="MF84" s="122"/>
      <c r="MG84" s="122"/>
      <c r="MH84" s="122"/>
      <c r="MI84" s="122"/>
      <c r="MJ84" s="122"/>
      <c r="MK84" s="122"/>
      <c r="ML84" s="122"/>
      <c r="MM84" s="122"/>
      <c r="MN84" s="122"/>
      <c r="MO84" s="122"/>
      <c r="MP84" s="122"/>
      <c r="MQ84" s="122"/>
      <c r="MR84" s="122"/>
      <c r="MS84" s="122"/>
      <c r="MT84" s="122"/>
      <c r="MU84" s="122"/>
      <c r="MV84" s="122"/>
      <c r="MW84" s="122"/>
      <c r="MX84" s="122"/>
      <c r="MY84" s="122"/>
      <c r="MZ84" s="122"/>
      <c r="NA84" s="122"/>
      <c r="NB84" s="122"/>
      <c r="NC84" s="122"/>
      <c r="ND84" s="122"/>
      <c r="NE84" s="122"/>
      <c r="NF84" s="122"/>
      <c r="NG84" s="122"/>
      <c r="NH84" s="122"/>
      <c r="NI84" s="122"/>
      <c r="NJ84" s="122"/>
      <c r="NK84" s="122"/>
      <c r="NL84" s="122"/>
      <c r="NM84" s="122"/>
      <c r="NN84" s="122"/>
      <c r="NO84" s="122"/>
      <c r="NP84" s="122"/>
      <c r="NQ84" s="122"/>
      <c r="NR84" s="122"/>
      <c r="NS84" s="122"/>
      <c r="NT84" s="122"/>
      <c r="NU84" s="122"/>
      <c r="NV84" s="122"/>
      <c r="NW84" s="122"/>
      <c r="NX84" s="122"/>
      <c r="NY84" s="122"/>
      <c r="NZ84" s="122"/>
      <c r="OA84" s="122"/>
      <c r="OB84" s="122"/>
      <c r="OC84" s="122"/>
      <c r="OD84" s="122"/>
      <c r="OE84" s="122"/>
      <c r="OF84" s="122"/>
      <c r="OG84" s="122"/>
      <c r="OH84" s="122"/>
      <c r="OI84" s="122"/>
      <c r="OJ84" s="122"/>
      <c r="OK84" s="122"/>
      <c r="OL84" s="122"/>
      <c r="OM84" s="122"/>
      <c r="ON84" s="122"/>
      <c r="OO84" s="122"/>
      <c r="OP84" s="122"/>
      <c r="OQ84" s="122"/>
      <c r="OR84" s="122"/>
      <c r="OS84" s="122"/>
      <c r="OT84" s="122"/>
      <c r="OU84" s="122"/>
      <c r="OV84" s="122"/>
      <c r="OW84" s="122"/>
      <c r="OX84" s="122"/>
      <c r="OY84" s="122"/>
      <c r="OZ84" s="122"/>
      <c r="PA84" s="122"/>
      <c r="PB84" s="122"/>
      <c r="PC84" s="122"/>
      <c r="PD84" s="122"/>
      <c r="PE84" s="122"/>
      <c r="PF84" s="122"/>
      <c r="PG84" s="122"/>
      <c r="PH84" s="122"/>
      <c r="PI84" s="122"/>
      <c r="PJ84" s="122"/>
      <c r="PK84" s="122"/>
      <c r="PL84" s="122"/>
      <c r="PM84" s="122"/>
      <c r="PN84" s="122"/>
      <c r="PO84" s="122"/>
      <c r="PP84" s="122"/>
      <c r="PQ84" s="122"/>
      <c r="PR84" s="122"/>
      <c r="PS84" s="122"/>
      <c r="PT84" s="122"/>
      <c r="PU84" s="122"/>
      <c r="PV84" s="122"/>
      <c r="PW84" s="122"/>
      <c r="PX84" s="122"/>
      <c r="PY84" s="122"/>
      <c r="PZ84" s="122"/>
      <c r="QA84" s="122"/>
      <c r="QB84" s="122"/>
      <c r="QC84" s="122"/>
      <c r="QD84" s="122"/>
      <c r="QE84" s="122"/>
      <c r="QF84" s="122"/>
      <c r="QG84" s="122"/>
      <c r="QH84" s="122"/>
      <c r="QI84" s="122"/>
      <c r="QJ84" s="122"/>
      <c r="QK84" s="122"/>
      <c r="QL84" s="122"/>
      <c r="QM84" s="122"/>
      <c r="QN84" s="122"/>
      <c r="QO84" s="122"/>
      <c r="QP84" s="122"/>
      <c r="QQ84" s="122"/>
      <c r="QR84" s="122"/>
      <c r="QS84" s="122"/>
      <c r="QT84" s="122"/>
      <c r="QU84" s="122"/>
      <c r="QV84" s="122"/>
      <c r="QW84" s="122"/>
      <c r="QX84" s="122"/>
      <c r="QY84" s="122"/>
      <c r="QZ84" s="122"/>
      <c r="RA84" s="122"/>
      <c r="RB84" s="122"/>
      <c r="RC84" s="122"/>
      <c r="RD84" s="122"/>
      <c r="RE84" s="122"/>
      <c r="RF84" s="122"/>
      <c r="RG84" s="122"/>
      <c r="RH84" s="122"/>
      <c r="RI84" s="122"/>
      <c r="RJ84" s="122"/>
      <c r="RK84" s="122"/>
      <c r="RL84" s="122"/>
      <c r="RM84" s="122"/>
      <c r="RN84" s="122"/>
      <c r="RO84" s="122"/>
      <c r="RP84" s="122"/>
      <c r="RQ84" s="122"/>
      <c r="RR84" s="122"/>
      <c r="RS84" s="122"/>
      <c r="RT84" s="122"/>
      <c r="RU84" s="122"/>
      <c r="RV84" s="122"/>
      <c r="RW84" s="122"/>
      <c r="RX84" s="122"/>
      <c r="RY84" s="122"/>
      <c r="RZ84" s="122"/>
      <c r="SA84" s="122"/>
      <c r="SB84" s="122"/>
      <c r="SC84" s="122"/>
      <c r="SD84" s="122"/>
      <c r="SE84" s="122"/>
      <c r="SF84" s="122"/>
      <c r="SG84" s="122"/>
      <c r="SH84" s="122"/>
      <c r="SI84" s="122"/>
      <c r="SJ84" s="122"/>
      <c r="SK84" s="122"/>
      <c r="SL84" s="122"/>
      <c r="SM84" s="122"/>
      <c r="SN84" s="122"/>
      <c r="SO84" s="122"/>
      <c r="SP84" s="122"/>
      <c r="SQ84" s="122"/>
      <c r="SR84" s="122"/>
      <c r="SS84" s="122"/>
      <c r="ST84" s="122"/>
      <c r="SU84" s="122"/>
      <c r="SV84" s="122"/>
      <c r="SW84" s="122"/>
      <c r="SX84" s="122"/>
      <c r="SY84" s="122"/>
      <c r="SZ84" s="122"/>
      <c r="TA84" s="122"/>
      <c r="TB84" s="122"/>
      <c r="TC84" s="122"/>
      <c r="TD84" s="122"/>
      <c r="TE84" s="122"/>
      <c r="TF84" s="122"/>
      <c r="TG84" s="122"/>
      <c r="TH84" s="122"/>
      <c r="TI84" s="122"/>
      <c r="TJ84" s="122"/>
      <c r="TK84" s="122"/>
      <c r="TL84" s="122"/>
      <c r="TM84" s="122"/>
      <c r="TN84" s="122"/>
      <c r="TO84" s="122"/>
      <c r="TP84" s="122"/>
      <c r="TQ84" s="122"/>
      <c r="TR84" s="122"/>
      <c r="TS84" s="122"/>
      <c r="TT84" s="122"/>
      <c r="TU84" s="122"/>
      <c r="TV84" s="122"/>
      <c r="TW84" s="122"/>
      <c r="TX84" s="122"/>
      <c r="TY84" s="122"/>
      <c r="TZ84" s="122"/>
      <c r="UA84" s="122"/>
      <c r="UB84" s="122"/>
      <c r="UC84" s="122"/>
      <c r="UD84" s="122"/>
      <c r="UE84" s="122"/>
      <c r="UF84" s="122"/>
      <c r="UG84" s="122"/>
      <c r="UH84" s="122"/>
      <c r="UI84" s="122"/>
      <c r="UJ84" s="122"/>
      <c r="UK84" s="122"/>
      <c r="UL84" s="122"/>
      <c r="UM84" s="122"/>
      <c r="UN84" s="122"/>
    </row>
    <row r="85" spans="1:560">
      <c r="A85" s="160"/>
      <c r="B85" s="160"/>
      <c r="C85" s="160"/>
      <c r="D85" s="160"/>
      <c r="E85" s="160"/>
      <c r="F85" s="160"/>
      <c r="G85" s="160"/>
      <c r="H85" s="160"/>
      <c r="I85" s="160"/>
      <c r="J85" s="160"/>
      <c r="K85" s="160"/>
      <c r="L85" s="160"/>
      <c r="M85" s="160"/>
      <c r="N85" s="160"/>
      <c r="O85" s="160"/>
      <c r="P85" s="160"/>
      <c r="Q85" s="160"/>
      <c r="R85" s="160"/>
      <c r="AA85" s="160"/>
      <c r="AB85" s="160"/>
      <c r="AC85" s="160"/>
      <c r="AD85" s="160"/>
      <c r="AE85" s="160"/>
      <c r="AF85" s="160"/>
      <c r="AG85" s="160"/>
      <c r="AH85" s="160"/>
      <c r="AI85" s="160"/>
      <c r="AJ85" s="160"/>
      <c r="AK85" s="160"/>
      <c r="AL85" s="160"/>
      <c r="AM85" s="160"/>
      <c r="AN85" s="160"/>
      <c r="AO85" s="160"/>
      <c r="AP85" s="160"/>
      <c r="AQ85" s="160"/>
      <c r="AR85" s="160"/>
      <c r="AS85" s="160"/>
    </row>
    <row r="86" spans="1:560">
      <c r="A86" s="160"/>
      <c r="B86" s="160"/>
      <c r="C86" s="160"/>
      <c r="D86" s="160"/>
      <c r="E86" s="160"/>
      <c r="F86" s="160"/>
      <c r="G86" s="160"/>
      <c r="H86" s="160"/>
      <c r="I86" s="160"/>
      <c r="J86" s="160"/>
      <c r="K86" s="160"/>
      <c r="L86" s="160"/>
      <c r="M86" s="160"/>
      <c r="N86" s="160"/>
      <c r="O86" s="160"/>
      <c r="P86" s="160"/>
      <c r="Q86" s="160"/>
      <c r="R86" s="160"/>
      <c r="AA86" s="160"/>
      <c r="AB86" s="160"/>
      <c r="AC86" s="160"/>
      <c r="AD86" s="160"/>
      <c r="AE86" s="160"/>
      <c r="AF86" s="160"/>
      <c r="AG86" s="160"/>
      <c r="AH86" s="160"/>
      <c r="AI86" s="160"/>
      <c r="AJ86" s="160"/>
      <c r="AK86" s="160"/>
      <c r="AL86" s="160"/>
      <c r="AM86" s="160"/>
      <c r="AN86" s="160"/>
      <c r="AO86" s="160"/>
      <c r="AP86" s="160"/>
      <c r="AQ86" s="160"/>
      <c r="AR86" s="160"/>
      <c r="AS86" s="160"/>
    </row>
    <row r="87" spans="1:560">
      <c r="A87" s="160"/>
      <c r="B87" s="160"/>
      <c r="C87" s="160"/>
      <c r="D87" s="160"/>
      <c r="E87" s="160"/>
      <c r="F87" s="160"/>
      <c r="G87" s="160"/>
      <c r="H87" s="160"/>
      <c r="I87" s="160"/>
      <c r="J87" s="160"/>
      <c r="K87" s="160"/>
      <c r="L87" s="160"/>
      <c r="M87" s="160"/>
      <c r="N87" s="160"/>
      <c r="O87" s="160"/>
      <c r="P87" s="160"/>
      <c r="Q87" s="160"/>
      <c r="R87" s="160"/>
      <c r="AA87" s="160"/>
      <c r="AB87" s="160"/>
      <c r="AC87" s="160"/>
      <c r="AD87" s="160"/>
      <c r="AE87" s="160"/>
      <c r="AF87" s="160"/>
      <c r="AG87" s="160"/>
      <c r="AH87" s="160"/>
      <c r="AI87" s="160"/>
      <c r="AJ87" s="160"/>
      <c r="AK87" s="160"/>
      <c r="AL87" s="160"/>
      <c r="AM87" s="160"/>
      <c r="AN87" s="160"/>
      <c r="AO87" s="160"/>
      <c r="AP87" s="160"/>
      <c r="AQ87" s="160"/>
      <c r="AR87" s="160"/>
      <c r="AS87" s="160"/>
    </row>
    <row r="88" spans="1:560">
      <c r="A88" s="160"/>
      <c r="B88" s="160"/>
      <c r="C88" s="160"/>
      <c r="D88" s="160"/>
      <c r="E88" s="160"/>
      <c r="F88" s="160"/>
      <c r="G88" s="160"/>
      <c r="H88" s="160"/>
      <c r="I88" s="160"/>
      <c r="J88" s="160"/>
      <c r="K88" s="160"/>
      <c r="L88" s="160"/>
      <c r="M88" s="160"/>
      <c r="N88" s="160"/>
      <c r="O88" s="160"/>
      <c r="P88" s="160"/>
      <c r="Q88" s="160"/>
      <c r="R88" s="160"/>
      <c r="AA88" s="160"/>
      <c r="AB88" s="160"/>
      <c r="AC88" s="160"/>
      <c r="AD88" s="160"/>
      <c r="AE88" s="160"/>
      <c r="AF88" s="160"/>
      <c r="AG88" s="160"/>
      <c r="AH88" s="160"/>
      <c r="AI88" s="160"/>
      <c r="AJ88" s="160"/>
      <c r="AK88" s="160"/>
      <c r="AL88" s="160"/>
      <c r="AM88" s="160"/>
      <c r="AN88" s="160"/>
      <c r="AO88" s="160"/>
      <c r="AP88" s="160"/>
      <c r="AQ88" s="160"/>
      <c r="AR88" s="160"/>
      <c r="AS88" s="160"/>
    </row>
    <row r="89" spans="1:560">
      <c r="A89" s="160"/>
      <c r="B89" s="160"/>
      <c r="C89" s="160"/>
      <c r="D89" s="160"/>
      <c r="E89" s="160"/>
      <c r="F89" s="160"/>
      <c r="G89" s="160"/>
      <c r="H89" s="160"/>
      <c r="I89" s="160"/>
      <c r="J89" s="160"/>
      <c r="K89" s="160"/>
      <c r="L89" s="160"/>
      <c r="M89" s="160"/>
      <c r="N89" s="160"/>
      <c r="O89" s="160"/>
      <c r="P89" s="160"/>
      <c r="Q89" s="160"/>
      <c r="R89" s="160"/>
      <c r="AA89" s="160"/>
      <c r="AB89" s="160"/>
      <c r="AC89" s="160"/>
      <c r="AD89" s="160"/>
      <c r="AE89" s="160"/>
      <c r="AF89" s="160"/>
      <c r="AG89" s="160"/>
      <c r="AH89" s="160"/>
      <c r="AI89" s="160"/>
      <c r="AJ89" s="160"/>
      <c r="AK89" s="160"/>
      <c r="AL89" s="160"/>
      <c r="AM89" s="160"/>
      <c r="AN89" s="160"/>
      <c r="AO89" s="160"/>
      <c r="AP89" s="160"/>
      <c r="AQ89" s="160"/>
      <c r="AR89" s="160"/>
      <c r="AS89" s="160"/>
    </row>
    <row r="90" spans="1:560">
      <c r="A90" s="160"/>
      <c r="B90" s="160"/>
      <c r="C90" s="160"/>
      <c r="D90" s="160"/>
      <c r="E90" s="160"/>
      <c r="F90" s="160"/>
      <c r="G90" s="160"/>
      <c r="H90" s="160"/>
      <c r="I90" s="160"/>
      <c r="J90" s="160"/>
      <c r="K90" s="160"/>
      <c r="L90" s="160"/>
      <c r="M90" s="160"/>
      <c r="N90" s="160"/>
      <c r="O90" s="160"/>
      <c r="P90" s="160"/>
      <c r="Q90" s="160"/>
      <c r="R90" s="160"/>
      <c r="AA90" s="160"/>
      <c r="AB90" s="160"/>
      <c r="AC90" s="160"/>
      <c r="AD90" s="160"/>
      <c r="AE90" s="160"/>
      <c r="AF90" s="160"/>
      <c r="AG90" s="160"/>
      <c r="AH90" s="160"/>
      <c r="AI90" s="160"/>
      <c r="AJ90" s="160"/>
      <c r="AK90" s="160"/>
      <c r="AL90" s="160"/>
      <c r="AM90" s="160"/>
      <c r="AN90" s="160"/>
      <c r="AO90" s="160"/>
      <c r="AP90" s="160"/>
      <c r="AQ90" s="160"/>
      <c r="AR90" s="160"/>
      <c r="AS90" s="160"/>
    </row>
    <row r="91" spans="1:560">
      <c r="A91" s="160"/>
      <c r="B91" s="160"/>
      <c r="C91" s="160"/>
      <c r="D91" s="160"/>
      <c r="E91" s="160"/>
      <c r="F91" s="160"/>
      <c r="G91" s="160"/>
      <c r="H91" s="160"/>
      <c r="I91" s="160"/>
      <c r="J91" s="160"/>
      <c r="K91" s="160"/>
      <c r="L91" s="160"/>
      <c r="M91" s="160"/>
      <c r="N91" s="160"/>
      <c r="O91" s="160"/>
      <c r="P91" s="160"/>
      <c r="Q91" s="160"/>
      <c r="R91" s="160"/>
      <c r="AA91" s="160"/>
      <c r="AB91" s="160"/>
      <c r="AC91" s="160"/>
      <c r="AD91" s="160"/>
      <c r="AE91" s="160"/>
      <c r="AF91" s="160"/>
      <c r="AG91" s="160"/>
      <c r="AH91" s="160"/>
      <c r="AI91" s="160"/>
      <c r="AJ91" s="160"/>
      <c r="AK91" s="160"/>
      <c r="AL91" s="160"/>
      <c r="AM91" s="160"/>
      <c r="AN91" s="160"/>
      <c r="AO91" s="160"/>
      <c r="AP91" s="160"/>
      <c r="AQ91" s="160"/>
      <c r="AR91" s="160"/>
      <c r="AS91" s="160"/>
    </row>
    <row r="92" spans="1:560">
      <c r="A92" s="160"/>
      <c r="B92" s="160"/>
      <c r="C92" s="160"/>
      <c r="D92" s="160"/>
      <c r="E92" s="160"/>
      <c r="F92" s="160"/>
      <c r="G92" s="160"/>
      <c r="H92" s="160"/>
      <c r="I92" s="160"/>
      <c r="J92" s="160"/>
      <c r="K92" s="160"/>
      <c r="L92" s="160"/>
      <c r="M92" s="160"/>
      <c r="N92" s="160"/>
      <c r="O92" s="160"/>
      <c r="P92" s="160"/>
      <c r="Q92" s="160"/>
      <c r="R92" s="160"/>
      <c r="AA92" s="160"/>
      <c r="AB92" s="160"/>
      <c r="AC92" s="160"/>
      <c r="AD92" s="160"/>
      <c r="AE92" s="160"/>
      <c r="AF92" s="160"/>
      <c r="AG92" s="160"/>
      <c r="AH92" s="160"/>
      <c r="AI92" s="160"/>
      <c r="AJ92" s="160"/>
      <c r="AK92" s="160"/>
      <c r="AL92" s="160"/>
      <c r="AM92" s="160"/>
      <c r="AN92" s="160"/>
      <c r="AO92" s="160"/>
      <c r="AP92" s="160"/>
      <c r="AQ92" s="160"/>
      <c r="AR92" s="160"/>
      <c r="AS92" s="160"/>
    </row>
    <row r="93" spans="1:560">
      <c r="A93" s="160"/>
      <c r="B93" s="160"/>
      <c r="C93" s="160"/>
      <c r="D93" s="160"/>
      <c r="E93" s="160"/>
      <c r="F93" s="160"/>
      <c r="G93" s="160"/>
      <c r="H93" s="160"/>
      <c r="I93" s="160"/>
      <c r="J93" s="160"/>
      <c r="K93" s="160"/>
      <c r="L93" s="160"/>
      <c r="M93" s="160"/>
      <c r="N93" s="160"/>
      <c r="O93" s="160"/>
      <c r="P93" s="160"/>
      <c r="Q93" s="160"/>
      <c r="R93" s="160"/>
      <c r="AA93" s="160"/>
      <c r="AB93" s="160"/>
      <c r="AC93" s="160"/>
      <c r="AD93" s="160"/>
      <c r="AE93" s="160"/>
      <c r="AF93" s="160"/>
      <c r="AG93" s="160"/>
      <c r="AH93" s="160"/>
      <c r="AI93" s="160"/>
      <c r="AJ93" s="160"/>
      <c r="AK93" s="160"/>
      <c r="AL93" s="160"/>
      <c r="AM93" s="160"/>
      <c r="AN93" s="160"/>
      <c r="AO93" s="160"/>
      <c r="AP93" s="160"/>
      <c r="AQ93" s="160"/>
      <c r="AR93" s="160"/>
      <c r="AS93" s="160"/>
    </row>
    <row r="94" spans="1:560">
      <c r="A94" s="160"/>
      <c r="B94" s="160"/>
      <c r="C94" s="160"/>
      <c r="D94" s="160"/>
      <c r="E94" s="160"/>
      <c r="F94" s="160"/>
      <c r="G94" s="160"/>
      <c r="H94" s="160"/>
      <c r="I94" s="160"/>
      <c r="J94" s="160"/>
      <c r="K94" s="160"/>
      <c r="L94" s="160"/>
      <c r="M94" s="160"/>
      <c r="N94" s="160"/>
      <c r="O94" s="160"/>
      <c r="P94" s="160"/>
      <c r="Q94" s="160"/>
      <c r="R94" s="160"/>
      <c r="AA94" s="160"/>
      <c r="AB94" s="160"/>
      <c r="AC94" s="160"/>
      <c r="AD94" s="160"/>
      <c r="AE94" s="160"/>
      <c r="AF94" s="160"/>
      <c r="AG94" s="160"/>
      <c r="AH94" s="160"/>
      <c r="AI94" s="160"/>
      <c r="AJ94" s="160"/>
      <c r="AK94" s="160"/>
      <c r="AL94" s="160"/>
      <c r="AM94" s="160"/>
      <c r="AN94" s="160"/>
      <c r="AO94" s="160"/>
      <c r="AP94" s="160"/>
      <c r="AQ94" s="160"/>
      <c r="AR94" s="160"/>
      <c r="AS94" s="160"/>
    </row>
    <row r="95" spans="1:560">
      <c r="A95" s="160"/>
      <c r="B95" s="160"/>
      <c r="C95" s="160"/>
      <c r="D95" s="160"/>
      <c r="E95" s="160"/>
      <c r="F95" s="160"/>
      <c r="G95" s="160"/>
      <c r="H95" s="160"/>
      <c r="I95" s="160"/>
      <c r="J95" s="160"/>
      <c r="K95" s="160"/>
      <c r="L95" s="160"/>
      <c r="M95" s="160"/>
      <c r="N95" s="160"/>
      <c r="O95" s="160"/>
      <c r="P95" s="160"/>
      <c r="Q95" s="160"/>
      <c r="R95" s="160"/>
      <c r="AA95" s="160"/>
      <c r="AB95" s="160"/>
      <c r="AC95" s="160"/>
      <c r="AD95" s="160"/>
      <c r="AE95" s="160"/>
      <c r="AF95" s="160"/>
      <c r="AG95" s="160"/>
      <c r="AH95" s="160"/>
      <c r="AI95" s="160"/>
      <c r="AJ95" s="160"/>
      <c r="AK95" s="160"/>
      <c r="AL95" s="160"/>
      <c r="AM95" s="160"/>
      <c r="AN95" s="160"/>
      <c r="AO95" s="160"/>
      <c r="AP95" s="160"/>
      <c r="AQ95" s="160"/>
      <c r="AR95" s="160"/>
      <c r="AS95" s="160"/>
    </row>
    <row r="96" spans="1:560">
      <c r="A96" s="160"/>
      <c r="B96" s="160"/>
      <c r="C96" s="160"/>
      <c r="D96" s="160"/>
      <c r="E96" s="160"/>
      <c r="F96" s="160"/>
      <c r="G96" s="160"/>
      <c r="H96" s="160"/>
      <c r="I96" s="160"/>
      <c r="J96" s="160"/>
      <c r="K96" s="160"/>
      <c r="L96" s="160"/>
      <c r="M96" s="160"/>
      <c r="N96" s="160"/>
      <c r="O96" s="160"/>
      <c r="P96" s="160"/>
      <c r="Q96" s="160"/>
      <c r="R96" s="160"/>
      <c r="AA96" s="160"/>
      <c r="AB96" s="160"/>
      <c r="AC96" s="160"/>
      <c r="AD96" s="160"/>
      <c r="AE96" s="160"/>
      <c r="AF96" s="160"/>
      <c r="AG96" s="160"/>
      <c r="AH96" s="160"/>
      <c r="AI96" s="160"/>
      <c r="AJ96" s="160"/>
      <c r="AK96" s="160"/>
      <c r="AL96" s="160"/>
      <c r="AM96" s="160"/>
      <c r="AN96" s="160"/>
      <c r="AO96" s="160"/>
      <c r="AP96" s="160"/>
      <c r="AQ96" s="160"/>
      <c r="AR96" s="160"/>
      <c r="AS96" s="160"/>
    </row>
    <row r="97" spans="1:560">
      <c r="A97" s="160"/>
      <c r="B97" s="160"/>
      <c r="C97" s="160"/>
      <c r="D97" s="160"/>
      <c r="E97" s="160"/>
      <c r="F97" s="160"/>
      <c r="G97" s="160"/>
      <c r="H97" s="160"/>
      <c r="I97" s="160"/>
      <c r="J97" s="160"/>
      <c r="K97" s="160"/>
      <c r="L97" s="160"/>
      <c r="M97" s="160"/>
      <c r="N97" s="160"/>
      <c r="O97" s="160"/>
      <c r="P97" s="160"/>
      <c r="Q97" s="160"/>
      <c r="R97" s="160"/>
      <c r="AA97" s="160"/>
      <c r="AB97" s="160"/>
      <c r="AC97" s="160"/>
      <c r="AD97" s="160"/>
      <c r="AE97" s="160"/>
      <c r="AF97" s="160"/>
      <c r="AG97" s="160"/>
      <c r="AH97" s="160"/>
      <c r="AI97" s="160"/>
      <c r="AJ97" s="160"/>
      <c r="AK97" s="160"/>
      <c r="AL97" s="160"/>
      <c r="AM97" s="160"/>
      <c r="AN97" s="160"/>
      <c r="AO97" s="160"/>
      <c r="AP97" s="160"/>
      <c r="AQ97" s="160"/>
      <c r="AR97" s="160"/>
      <c r="AS97" s="160"/>
    </row>
    <row r="98" spans="1:560">
      <c r="A98" s="160"/>
      <c r="B98" s="160"/>
      <c r="C98" s="160"/>
      <c r="D98" s="160"/>
      <c r="E98" s="160"/>
      <c r="F98" s="160"/>
      <c r="G98" s="160"/>
      <c r="H98" s="160"/>
      <c r="I98" s="160"/>
      <c r="J98" s="160"/>
      <c r="K98" s="160"/>
      <c r="L98" s="160"/>
      <c r="M98" s="160"/>
      <c r="N98" s="160"/>
      <c r="O98" s="160"/>
      <c r="P98" s="160"/>
      <c r="Q98" s="160"/>
      <c r="R98" s="160"/>
      <c r="AA98" s="160"/>
      <c r="AB98" s="160"/>
      <c r="AC98" s="160"/>
      <c r="AD98" s="160"/>
      <c r="AE98" s="160"/>
      <c r="AF98" s="160"/>
      <c r="AG98" s="160"/>
      <c r="AH98" s="160"/>
      <c r="AI98" s="160"/>
      <c r="AJ98" s="160"/>
      <c r="AK98" s="160"/>
      <c r="AL98" s="160"/>
      <c r="AM98" s="160"/>
      <c r="AN98" s="160"/>
      <c r="AO98" s="160"/>
      <c r="AP98" s="160"/>
      <c r="AQ98" s="160"/>
      <c r="AR98" s="160"/>
      <c r="AS98" s="160"/>
    </row>
    <row r="99" spans="1:560">
      <c r="A99" s="160"/>
      <c r="B99" s="160"/>
      <c r="C99" s="160"/>
      <c r="D99" s="160"/>
      <c r="E99" s="160"/>
      <c r="F99" s="160"/>
      <c r="G99" s="160"/>
      <c r="H99" s="160"/>
      <c r="I99" s="160"/>
      <c r="J99" s="160"/>
      <c r="K99" s="160"/>
      <c r="L99" s="160"/>
      <c r="M99" s="160"/>
      <c r="N99" s="160"/>
      <c r="O99" s="160"/>
      <c r="P99" s="160"/>
      <c r="Q99" s="160"/>
      <c r="R99" s="160"/>
      <c r="AA99" s="160"/>
      <c r="AB99" s="160"/>
      <c r="AC99" s="160"/>
      <c r="AD99" s="160"/>
      <c r="AE99" s="160"/>
      <c r="AF99" s="160"/>
      <c r="AG99" s="160"/>
      <c r="AH99" s="160"/>
      <c r="AI99" s="160"/>
      <c r="AJ99" s="160"/>
      <c r="AK99" s="160"/>
      <c r="AL99" s="160"/>
      <c r="AM99" s="160"/>
      <c r="AN99" s="160"/>
      <c r="AO99" s="160"/>
      <c r="AP99" s="160"/>
      <c r="AQ99" s="160"/>
      <c r="AR99" s="160"/>
      <c r="AS99" s="160"/>
    </row>
    <row r="100" spans="1:560">
      <c r="A100" s="160"/>
      <c r="B100" s="160"/>
      <c r="C100" s="160"/>
      <c r="D100" s="160"/>
      <c r="E100" s="160"/>
      <c r="F100" s="160"/>
      <c r="G100" s="160"/>
      <c r="H100" s="160"/>
      <c r="I100" s="160"/>
      <c r="J100" s="160"/>
      <c r="K100" s="160"/>
      <c r="L100" s="160"/>
      <c r="M100" s="160"/>
      <c r="N100" s="160"/>
      <c r="O100" s="160"/>
      <c r="P100" s="160"/>
      <c r="Q100" s="160"/>
      <c r="R100" s="160"/>
      <c r="AA100" s="160"/>
      <c r="AB100" s="160"/>
      <c r="AC100" s="160"/>
      <c r="AD100" s="160"/>
      <c r="AE100" s="160"/>
      <c r="AF100" s="160"/>
      <c r="AG100" s="160"/>
      <c r="AH100" s="160"/>
      <c r="AI100" s="160"/>
      <c r="AJ100" s="160"/>
      <c r="AK100" s="160"/>
      <c r="AL100" s="160"/>
      <c r="AM100" s="160"/>
      <c r="AN100" s="160"/>
      <c r="AO100" s="160"/>
      <c r="AP100" s="160"/>
      <c r="AQ100" s="160"/>
      <c r="AR100" s="160"/>
      <c r="AS100" s="160"/>
    </row>
    <row r="101" spans="1:560">
      <c r="A101" s="160"/>
      <c r="B101" s="160"/>
      <c r="C101" s="160"/>
      <c r="D101" s="160"/>
      <c r="E101" s="160"/>
      <c r="F101" s="160"/>
      <c r="G101" s="160"/>
      <c r="H101" s="160"/>
      <c r="I101" s="160"/>
      <c r="J101" s="160"/>
      <c r="K101" s="160"/>
      <c r="L101" s="160"/>
      <c r="M101" s="160"/>
      <c r="N101" s="160"/>
      <c r="O101" s="160"/>
      <c r="P101" s="160"/>
      <c r="Q101" s="160"/>
      <c r="R101" s="160"/>
      <c r="AA101" s="160"/>
      <c r="AB101" s="160"/>
      <c r="AC101" s="160"/>
      <c r="AD101" s="160"/>
      <c r="AE101" s="160"/>
      <c r="AF101" s="160"/>
      <c r="AG101" s="160"/>
      <c r="AH101" s="160"/>
      <c r="AI101" s="160"/>
      <c r="AJ101" s="160"/>
      <c r="AK101" s="160"/>
      <c r="AL101" s="160"/>
      <c r="AM101" s="160"/>
      <c r="AN101" s="160"/>
      <c r="AO101" s="160"/>
      <c r="AP101" s="160"/>
      <c r="AQ101" s="160"/>
      <c r="AR101" s="160"/>
      <c r="AS101" s="160"/>
    </row>
    <row r="102" spans="1:560">
      <c r="A102" s="160"/>
      <c r="B102" s="160"/>
      <c r="C102" s="160"/>
      <c r="D102" s="160"/>
      <c r="E102" s="160"/>
      <c r="F102" s="160"/>
      <c r="G102" s="160"/>
      <c r="H102" s="160"/>
      <c r="I102" s="160"/>
      <c r="J102" s="160"/>
      <c r="K102" s="160"/>
      <c r="L102" s="160"/>
      <c r="M102" s="160"/>
      <c r="N102" s="160"/>
      <c r="O102" s="160"/>
      <c r="P102" s="160"/>
      <c r="Q102" s="160"/>
      <c r="R102" s="160"/>
      <c r="AA102" s="160"/>
      <c r="AB102" s="160"/>
      <c r="AC102" s="160"/>
      <c r="AD102" s="160"/>
      <c r="AE102" s="160"/>
      <c r="AF102" s="160"/>
      <c r="AG102" s="160"/>
      <c r="AH102" s="160"/>
      <c r="AI102" s="160"/>
      <c r="AJ102" s="160"/>
      <c r="AK102" s="160"/>
      <c r="AL102" s="160"/>
      <c r="AM102" s="160"/>
      <c r="AN102" s="160"/>
      <c r="AO102" s="160"/>
      <c r="AP102" s="160"/>
      <c r="AQ102" s="160"/>
      <c r="AR102" s="160"/>
      <c r="AS102" s="160"/>
    </row>
    <row r="103" spans="1:560">
      <c r="A103" s="160"/>
      <c r="B103" s="160"/>
      <c r="C103" s="160"/>
      <c r="D103" s="160"/>
      <c r="E103" s="160"/>
      <c r="F103" s="160"/>
      <c r="G103" s="160"/>
      <c r="H103" s="160"/>
      <c r="I103" s="160"/>
      <c r="J103" s="160"/>
      <c r="K103" s="160"/>
      <c r="L103" s="160"/>
      <c r="M103" s="160"/>
      <c r="N103" s="160"/>
      <c r="O103" s="160"/>
      <c r="P103" s="160"/>
      <c r="Q103" s="160"/>
      <c r="R103" s="160"/>
      <c r="AA103" s="160"/>
      <c r="AB103" s="160"/>
      <c r="AC103" s="160"/>
      <c r="AD103" s="160"/>
      <c r="AE103" s="160"/>
      <c r="AF103" s="160"/>
      <c r="AG103" s="160"/>
      <c r="AH103" s="160"/>
      <c r="AI103" s="160"/>
      <c r="AJ103" s="160"/>
      <c r="AK103" s="160"/>
      <c r="AL103" s="160"/>
      <c r="AM103" s="160"/>
      <c r="AN103" s="160"/>
      <c r="AO103" s="160"/>
      <c r="AP103" s="160"/>
      <c r="AQ103" s="160"/>
      <c r="AR103" s="160"/>
      <c r="AS103" s="160"/>
    </row>
    <row r="104" spans="1:560">
      <c r="A104" s="160"/>
      <c r="B104" s="160"/>
      <c r="C104" s="160"/>
      <c r="D104" s="160"/>
      <c r="E104" s="160"/>
      <c r="F104" s="160"/>
      <c r="G104" s="160"/>
      <c r="H104" s="160"/>
      <c r="I104" s="160"/>
      <c r="J104" s="160"/>
      <c r="K104" s="160"/>
      <c r="L104" s="160"/>
      <c r="M104" s="160"/>
      <c r="N104" s="160"/>
      <c r="O104" s="160"/>
      <c r="P104" s="160"/>
      <c r="Q104" s="160"/>
      <c r="R104" s="160"/>
      <c r="AA104" s="160"/>
      <c r="AB104" s="160"/>
      <c r="AC104" s="160"/>
      <c r="AD104" s="160"/>
      <c r="AE104" s="160"/>
      <c r="AF104" s="160"/>
      <c r="AG104" s="160"/>
      <c r="AH104" s="160"/>
      <c r="AI104" s="160"/>
      <c r="AJ104" s="160"/>
      <c r="AK104" s="160"/>
      <c r="AL104" s="160"/>
      <c r="AM104" s="160"/>
      <c r="AN104" s="160"/>
      <c r="AO104" s="160"/>
      <c r="AP104" s="160"/>
      <c r="AQ104" s="160"/>
      <c r="AR104" s="160"/>
      <c r="AS104" s="160"/>
    </row>
    <row r="105" spans="1:560">
      <c r="A105" s="160"/>
      <c r="B105" s="160"/>
      <c r="C105" s="160"/>
      <c r="D105" s="160"/>
      <c r="E105" s="160"/>
      <c r="F105" s="160"/>
      <c r="G105" s="160"/>
      <c r="H105" s="160"/>
      <c r="I105" s="160"/>
      <c r="J105" s="160"/>
      <c r="K105" s="160"/>
      <c r="L105" s="160"/>
      <c r="M105" s="160"/>
      <c r="N105" s="160"/>
      <c r="O105" s="160"/>
      <c r="P105" s="160"/>
      <c r="Q105" s="160"/>
      <c r="R105" s="160"/>
      <c r="AA105" s="160"/>
      <c r="AB105" s="160"/>
      <c r="AC105" s="160"/>
      <c r="AD105" s="160"/>
      <c r="AE105" s="160"/>
      <c r="AF105" s="160"/>
      <c r="AG105" s="160"/>
      <c r="AH105" s="160"/>
      <c r="AI105" s="160"/>
      <c r="AJ105" s="160"/>
    </row>
    <row r="106" spans="1:560">
      <c r="A106" s="160"/>
      <c r="B106" s="160"/>
      <c r="C106" s="160"/>
      <c r="D106" s="160"/>
      <c r="E106" s="160"/>
      <c r="F106" s="160"/>
      <c r="G106" s="160"/>
      <c r="H106" s="160"/>
      <c r="I106" s="160"/>
      <c r="J106" s="160"/>
      <c r="K106" s="160"/>
      <c r="L106" s="160"/>
      <c r="M106" s="160"/>
      <c r="N106" s="160"/>
      <c r="O106" s="160"/>
      <c r="P106" s="160"/>
      <c r="Q106" s="160"/>
      <c r="R106" s="160"/>
      <c r="AA106" s="160"/>
      <c r="AB106" s="160"/>
      <c r="AC106" s="160"/>
      <c r="AD106" s="160"/>
      <c r="AE106" s="160"/>
      <c r="AF106" s="160"/>
      <c r="AG106" s="160"/>
      <c r="AH106" s="160"/>
      <c r="AI106" s="160"/>
      <c r="AJ106" s="160"/>
    </row>
    <row r="107" spans="1:560" s="212" customFormat="1">
      <c r="A107" s="160"/>
      <c r="B107" s="160"/>
      <c r="C107" s="160"/>
      <c r="D107" s="160"/>
      <c r="E107" s="160"/>
      <c r="F107" s="160"/>
      <c r="G107" s="160"/>
      <c r="H107" s="160"/>
      <c r="I107" s="160"/>
      <c r="J107" s="160"/>
      <c r="K107" s="160"/>
      <c r="L107" s="160"/>
      <c r="M107" s="160"/>
      <c r="N107" s="160"/>
      <c r="O107" s="160"/>
      <c r="P107" s="160"/>
      <c r="Q107" s="160"/>
      <c r="R107" s="160"/>
      <c r="S107" s="160"/>
      <c r="T107" s="160"/>
      <c r="U107" s="160"/>
      <c r="V107" s="160"/>
      <c r="W107" s="160"/>
      <c r="X107" s="160"/>
      <c r="Y107" s="160"/>
      <c r="Z107" s="160"/>
      <c r="AA107" s="160"/>
      <c r="AB107" s="160"/>
      <c r="AC107" s="160"/>
      <c r="AD107" s="160"/>
      <c r="AE107" s="160"/>
      <c r="AF107" s="160"/>
      <c r="AG107" s="160"/>
      <c r="AH107" s="160"/>
      <c r="AI107" s="160"/>
      <c r="AJ107" s="160"/>
      <c r="AT107" s="122"/>
      <c r="AU107" s="122"/>
      <c r="AV107" s="122"/>
      <c r="AW107" s="122"/>
      <c r="AX107" s="122"/>
      <c r="AY107" s="122"/>
      <c r="AZ107" s="122"/>
      <c r="BA107" s="122"/>
      <c r="BB107" s="122"/>
      <c r="BC107" s="122"/>
      <c r="BD107" s="122"/>
      <c r="BE107" s="122"/>
      <c r="BF107" s="122"/>
      <c r="BG107" s="122"/>
      <c r="BH107" s="122"/>
      <c r="BI107" s="122"/>
      <c r="BJ107" s="122"/>
      <c r="BK107" s="122"/>
      <c r="BL107" s="122"/>
      <c r="BM107" s="122"/>
      <c r="BN107" s="122"/>
      <c r="BO107" s="122"/>
      <c r="BP107" s="122"/>
      <c r="BQ107" s="122"/>
      <c r="BR107" s="122"/>
      <c r="BS107" s="122"/>
      <c r="BT107" s="122"/>
      <c r="BU107" s="122"/>
      <c r="BV107" s="122"/>
      <c r="BW107" s="122"/>
      <c r="BX107" s="122"/>
      <c r="BY107" s="122"/>
      <c r="BZ107" s="122"/>
      <c r="CA107" s="122"/>
      <c r="CB107" s="122"/>
      <c r="CC107" s="122"/>
      <c r="CD107" s="122"/>
      <c r="CE107" s="122"/>
      <c r="CF107" s="122"/>
      <c r="CG107" s="122"/>
      <c r="CH107" s="122"/>
      <c r="CI107" s="122"/>
      <c r="CJ107" s="122"/>
      <c r="CK107" s="122"/>
      <c r="CL107" s="122"/>
      <c r="CM107" s="122"/>
      <c r="CN107" s="122"/>
      <c r="CO107" s="122"/>
      <c r="CP107" s="122"/>
      <c r="CQ107" s="122"/>
      <c r="CR107" s="122"/>
      <c r="CS107" s="122"/>
      <c r="CT107" s="122"/>
      <c r="CU107" s="122"/>
      <c r="CV107" s="122"/>
      <c r="CW107" s="122"/>
      <c r="CX107" s="122"/>
      <c r="CY107" s="122"/>
      <c r="CZ107" s="122"/>
      <c r="DA107" s="122"/>
      <c r="DB107" s="122"/>
      <c r="DC107" s="122"/>
      <c r="DD107" s="122"/>
      <c r="DE107" s="122"/>
      <c r="DF107" s="122"/>
      <c r="DG107" s="122"/>
      <c r="DH107" s="122"/>
      <c r="DI107" s="122"/>
      <c r="DJ107" s="122"/>
      <c r="DK107" s="122"/>
      <c r="DL107" s="122"/>
      <c r="DM107" s="122"/>
      <c r="DN107" s="122"/>
      <c r="DO107" s="122"/>
      <c r="DP107" s="122"/>
      <c r="DQ107" s="122"/>
      <c r="DR107" s="122"/>
      <c r="DS107" s="122"/>
      <c r="DT107" s="122"/>
      <c r="DU107" s="122"/>
      <c r="DV107" s="122"/>
      <c r="DW107" s="122"/>
      <c r="DX107" s="122"/>
      <c r="DY107" s="122"/>
      <c r="DZ107" s="122"/>
      <c r="EA107" s="122"/>
      <c r="EB107" s="122"/>
      <c r="EC107" s="122"/>
      <c r="ED107" s="122"/>
      <c r="EE107" s="122"/>
      <c r="EF107" s="122"/>
      <c r="EG107" s="122"/>
      <c r="EH107" s="122"/>
      <c r="EI107" s="122"/>
      <c r="EJ107" s="122"/>
      <c r="EK107" s="122"/>
      <c r="EL107" s="122"/>
      <c r="EM107" s="122"/>
      <c r="EN107" s="122"/>
      <c r="EO107" s="122"/>
      <c r="EP107" s="122"/>
      <c r="EQ107" s="122"/>
      <c r="ER107" s="122"/>
      <c r="ES107" s="122"/>
      <c r="ET107" s="122"/>
      <c r="EU107" s="122"/>
      <c r="EV107" s="122"/>
      <c r="EW107" s="122"/>
      <c r="EX107" s="122"/>
      <c r="EY107" s="122"/>
      <c r="EZ107" s="122"/>
      <c r="FA107" s="122"/>
      <c r="FB107" s="122"/>
      <c r="FC107" s="122"/>
      <c r="FD107" s="122"/>
      <c r="FE107" s="122"/>
      <c r="FF107" s="122"/>
      <c r="FG107" s="122"/>
      <c r="FH107" s="122"/>
      <c r="FI107" s="122"/>
      <c r="FJ107" s="122"/>
      <c r="FK107" s="122"/>
      <c r="FL107" s="122"/>
      <c r="FM107" s="122"/>
      <c r="FN107" s="122"/>
      <c r="FO107" s="122"/>
      <c r="FP107" s="122"/>
      <c r="FQ107" s="122"/>
      <c r="FR107" s="122"/>
      <c r="FS107" s="122"/>
      <c r="FT107" s="122"/>
      <c r="FU107" s="122"/>
      <c r="FV107" s="122"/>
      <c r="FW107" s="122"/>
      <c r="FX107" s="122"/>
      <c r="FY107" s="122"/>
      <c r="FZ107" s="122"/>
      <c r="GA107" s="122"/>
      <c r="GB107" s="122"/>
      <c r="GC107" s="122"/>
      <c r="GD107" s="122"/>
      <c r="GE107" s="122"/>
      <c r="GF107" s="122"/>
      <c r="GG107" s="122"/>
      <c r="GH107" s="122"/>
      <c r="GI107" s="122"/>
      <c r="GJ107" s="122"/>
      <c r="GK107" s="122"/>
      <c r="GL107" s="122"/>
      <c r="GM107" s="122"/>
      <c r="GN107" s="122"/>
      <c r="GO107" s="122"/>
      <c r="GP107" s="122"/>
      <c r="GQ107" s="122"/>
      <c r="GR107" s="122"/>
      <c r="GS107" s="122"/>
      <c r="GT107" s="122"/>
      <c r="GU107" s="122"/>
      <c r="GV107" s="122"/>
      <c r="GW107" s="122"/>
      <c r="GX107" s="122"/>
      <c r="GY107" s="122"/>
      <c r="GZ107" s="122"/>
      <c r="HA107" s="122"/>
      <c r="HB107" s="122"/>
      <c r="HC107" s="122"/>
      <c r="HD107" s="122"/>
      <c r="HE107" s="122"/>
      <c r="HF107" s="122"/>
      <c r="HG107" s="122"/>
      <c r="HH107" s="122"/>
      <c r="HI107" s="122"/>
      <c r="HJ107" s="122"/>
      <c r="HK107" s="122"/>
      <c r="HL107" s="122"/>
      <c r="HM107" s="122"/>
      <c r="HN107" s="122"/>
      <c r="HO107" s="122"/>
      <c r="HP107" s="122"/>
      <c r="HQ107" s="122"/>
      <c r="HR107" s="122"/>
      <c r="HS107" s="122"/>
      <c r="HT107" s="122"/>
      <c r="HU107" s="122"/>
      <c r="HV107" s="122"/>
      <c r="HW107" s="122"/>
      <c r="HX107" s="122"/>
      <c r="HY107" s="122"/>
      <c r="HZ107" s="122"/>
      <c r="IA107" s="122"/>
      <c r="IB107" s="122"/>
      <c r="IC107" s="122"/>
      <c r="ID107" s="122"/>
      <c r="IE107" s="122"/>
      <c r="IF107" s="122"/>
      <c r="IG107" s="122"/>
      <c r="IH107" s="122"/>
      <c r="II107" s="122"/>
      <c r="IJ107" s="122"/>
      <c r="IK107" s="122"/>
      <c r="IL107" s="122"/>
      <c r="IM107" s="122"/>
      <c r="IN107" s="122"/>
      <c r="IO107" s="122"/>
      <c r="IP107" s="122"/>
      <c r="IQ107" s="122"/>
      <c r="IR107" s="122"/>
      <c r="IS107" s="122"/>
      <c r="IT107" s="122"/>
      <c r="IU107" s="122"/>
      <c r="IV107" s="122"/>
      <c r="IW107" s="122"/>
      <c r="IX107" s="122"/>
      <c r="IY107" s="122"/>
      <c r="IZ107" s="122"/>
      <c r="JA107" s="122"/>
      <c r="JB107" s="122"/>
      <c r="JC107" s="122"/>
      <c r="JD107" s="122"/>
      <c r="JE107" s="122"/>
      <c r="JF107" s="122"/>
      <c r="JG107" s="122"/>
      <c r="JH107" s="122"/>
      <c r="JI107" s="122"/>
      <c r="JJ107" s="122"/>
      <c r="JK107" s="122"/>
      <c r="JL107" s="122"/>
      <c r="JM107" s="122"/>
      <c r="JN107" s="122"/>
      <c r="JO107" s="122"/>
      <c r="JP107" s="122"/>
      <c r="JQ107" s="122"/>
      <c r="JR107" s="122"/>
      <c r="JS107" s="122"/>
      <c r="JT107" s="122"/>
      <c r="JU107" s="122"/>
      <c r="JV107" s="122"/>
      <c r="JW107" s="122"/>
      <c r="JX107" s="122"/>
      <c r="JY107" s="122"/>
      <c r="JZ107" s="122"/>
      <c r="KA107" s="122"/>
      <c r="KB107" s="122"/>
      <c r="KC107" s="122"/>
      <c r="KD107" s="122"/>
      <c r="KE107" s="122"/>
      <c r="KF107" s="122"/>
      <c r="KG107" s="122"/>
      <c r="KH107" s="122"/>
      <c r="KI107" s="122"/>
      <c r="KJ107" s="122"/>
      <c r="KK107" s="122"/>
      <c r="KL107" s="122"/>
      <c r="KM107" s="122"/>
      <c r="KN107" s="122"/>
      <c r="KO107" s="122"/>
      <c r="KP107" s="122"/>
      <c r="KQ107" s="122"/>
      <c r="KR107" s="122"/>
      <c r="KS107" s="122"/>
      <c r="KT107" s="122"/>
      <c r="KU107" s="122"/>
      <c r="KV107" s="122"/>
      <c r="KW107" s="122"/>
      <c r="KX107" s="122"/>
      <c r="KY107" s="122"/>
      <c r="KZ107" s="122"/>
      <c r="LA107" s="122"/>
      <c r="LB107" s="122"/>
      <c r="LC107" s="122"/>
      <c r="LD107" s="122"/>
      <c r="LE107" s="122"/>
      <c r="LF107" s="122"/>
      <c r="LG107" s="122"/>
      <c r="LH107" s="122"/>
      <c r="LI107" s="122"/>
      <c r="LJ107" s="122"/>
      <c r="LK107" s="122"/>
      <c r="LL107" s="122"/>
      <c r="LM107" s="122"/>
      <c r="LN107" s="122"/>
      <c r="LO107" s="122"/>
      <c r="LP107" s="122"/>
      <c r="LQ107" s="122"/>
      <c r="LR107" s="122"/>
      <c r="LS107" s="122"/>
      <c r="LT107" s="122"/>
      <c r="LU107" s="122"/>
      <c r="LV107" s="122"/>
      <c r="LW107" s="122"/>
      <c r="LX107" s="122"/>
      <c r="LY107" s="122"/>
      <c r="LZ107" s="122"/>
      <c r="MA107" s="122"/>
      <c r="MB107" s="122"/>
      <c r="MC107" s="122"/>
      <c r="MD107" s="122"/>
      <c r="ME107" s="122"/>
      <c r="MF107" s="122"/>
      <c r="MG107" s="122"/>
      <c r="MH107" s="122"/>
      <c r="MI107" s="122"/>
      <c r="MJ107" s="122"/>
      <c r="MK107" s="122"/>
      <c r="ML107" s="122"/>
      <c r="MM107" s="122"/>
      <c r="MN107" s="122"/>
      <c r="MO107" s="122"/>
      <c r="MP107" s="122"/>
      <c r="MQ107" s="122"/>
      <c r="MR107" s="122"/>
      <c r="MS107" s="122"/>
      <c r="MT107" s="122"/>
      <c r="MU107" s="122"/>
      <c r="MV107" s="122"/>
      <c r="MW107" s="122"/>
      <c r="MX107" s="122"/>
      <c r="MY107" s="122"/>
      <c r="MZ107" s="122"/>
      <c r="NA107" s="122"/>
      <c r="NB107" s="122"/>
      <c r="NC107" s="122"/>
      <c r="ND107" s="122"/>
      <c r="NE107" s="122"/>
      <c r="NF107" s="122"/>
      <c r="NG107" s="122"/>
      <c r="NH107" s="122"/>
      <c r="NI107" s="122"/>
      <c r="NJ107" s="122"/>
      <c r="NK107" s="122"/>
      <c r="NL107" s="122"/>
      <c r="NM107" s="122"/>
      <c r="NN107" s="122"/>
      <c r="NO107" s="122"/>
      <c r="NP107" s="122"/>
      <c r="NQ107" s="122"/>
      <c r="NR107" s="122"/>
      <c r="NS107" s="122"/>
      <c r="NT107" s="122"/>
      <c r="NU107" s="122"/>
      <c r="NV107" s="122"/>
      <c r="NW107" s="122"/>
      <c r="NX107" s="122"/>
      <c r="NY107" s="122"/>
      <c r="NZ107" s="122"/>
      <c r="OA107" s="122"/>
      <c r="OB107" s="122"/>
      <c r="OC107" s="122"/>
      <c r="OD107" s="122"/>
      <c r="OE107" s="122"/>
      <c r="OF107" s="122"/>
      <c r="OG107" s="122"/>
      <c r="OH107" s="122"/>
      <c r="OI107" s="122"/>
      <c r="OJ107" s="122"/>
      <c r="OK107" s="122"/>
      <c r="OL107" s="122"/>
      <c r="OM107" s="122"/>
      <c r="ON107" s="122"/>
      <c r="OO107" s="122"/>
      <c r="OP107" s="122"/>
      <c r="OQ107" s="122"/>
      <c r="OR107" s="122"/>
      <c r="OS107" s="122"/>
      <c r="OT107" s="122"/>
      <c r="OU107" s="122"/>
      <c r="OV107" s="122"/>
      <c r="OW107" s="122"/>
      <c r="OX107" s="122"/>
      <c r="OY107" s="122"/>
      <c r="OZ107" s="122"/>
      <c r="PA107" s="122"/>
      <c r="PB107" s="122"/>
      <c r="PC107" s="122"/>
      <c r="PD107" s="122"/>
      <c r="PE107" s="122"/>
      <c r="PF107" s="122"/>
      <c r="PG107" s="122"/>
      <c r="PH107" s="122"/>
      <c r="PI107" s="122"/>
      <c r="PJ107" s="122"/>
      <c r="PK107" s="122"/>
      <c r="PL107" s="122"/>
      <c r="PM107" s="122"/>
      <c r="PN107" s="122"/>
      <c r="PO107" s="122"/>
      <c r="PP107" s="122"/>
      <c r="PQ107" s="122"/>
      <c r="PR107" s="122"/>
      <c r="PS107" s="122"/>
      <c r="PT107" s="122"/>
      <c r="PU107" s="122"/>
      <c r="PV107" s="122"/>
      <c r="PW107" s="122"/>
      <c r="PX107" s="122"/>
      <c r="PY107" s="122"/>
      <c r="PZ107" s="122"/>
      <c r="QA107" s="122"/>
      <c r="QB107" s="122"/>
      <c r="QC107" s="122"/>
      <c r="QD107" s="122"/>
      <c r="QE107" s="122"/>
      <c r="QF107" s="122"/>
      <c r="QG107" s="122"/>
      <c r="QH107" s="122"/>
      <c r="QI107" s="122"/>
      <c r="QJ107" s="122"/>
      <c r="QK107" s="122"/>
      <c r="QL107" s="122"/>
      <c r="QM107" s="122"/>
      <c r="QN107" s="122"/>
      <c r="QO107" s="122"/>
      <c r="QP107" s="122"/>
      <c r="QQ107" s="122"/>
      <c r="QR107" s="122"/>
      <c r="QS107" s="122"/>
      <c r="QT107" s="122"/>
      <c r="QU107" s="122"/>
      <c r="QV107" s="122"/>
      <c r="QW107" s="122"/>
      <c r="QX107" s="122"/>
      <c r="QY107" s="122"/>
      <c r="QZ107" s="122"/>
      <c r="RA107" s="122"/>
      <c r="RB107" s="122"/>
      <c r="RC107" s="122"/>
      <c r="RD107" s="122"/>
      <c r="RE107" s="122"/>
      <c r="RF107" s="122"/>
      <c r="RG107" s="122"/>
      <c r="RH107" s="122"/>
      <c r="RI107" s="122"/>
      <c r="RJ107" s="122"/>
      <c r="RK107" s="122"/>
      <c r="RL107" s="122"/>
      <c r="RM107" s="122"/>
      <c r="RN107" s="122"/>
      <c r="RO107" s="122"/>
      <c r="RP107" s="122"/>
      <c r="RQ107" s="122"/>
      <c r="RR107" s="122"/>
      <c r="RS107" s="122"/>
      <c r="RT107" s="122"/>
      <c r="RU107" s="122"/>
      <c r="RV107" s="122"/>
      <c r="RW107" s="122"/>
      <c r="RX107" s="122"/>
      <c r="RY107" s="122"/>
      <c r="RZ107" s="122"/>
      <c r="SA107" s="122"/>
      <c r="SB107" s="122"/>
      <c r="SC107" s="122"/>
      <c r="SD107" s="122"/>
      <c r="SE107" s="122"/>
      <c r="SF107" s="122"/>
      <c r="SG107" s="122"/>
      <c r="SH107" s="122"/>
      <c r="SI107" s="122"/>
      <c r="SJ107" s="122"/>
      <c r="SK107" s="122"/>
      <c r="SL107" s="122"/>
      <c r="SM107" s="122"/>
      <c r="SN107" s="122"/>
      <c r="SO107" s="122"/>
      <c r="SP107" s="122"/>
      <c r="SQ107" s="122"/>
      <c r="SR107" s="122"/>
      <c r="SS107" s="122"/>
      <c r="ST107" s="122"/>
      <c r="SU107" s="122"/>
      <c r="SV107" s="122"/>
      <c r="SW107" s="122"/>
      <c r="SX107" s="122"/>
      <c r="SY107" s="122"/>
      <c r="SZ107" s="122"/>
      <c r="TA107" s="122"/>
      <c r="TB107" s="122"/>
      <c r="TC107" s="122"/>
      <c r="TD107" s="122"/>
      <c r="TE107" s="122"/>
      <c r="TF107" s="122"/>
      <c r="TG107" s="122"/>
      <c r="TH107" s="122"/>
      <c r="TI107" s="122"/>
      <c r="TJ107" s="122"/>
      <c r="TK107" s="122"/>
      <c r="TL107" s="122"/>
      <c r="TM107" s="122"/>
      <c r="TN107" s="122"/>
      <c r="TO107" s="122"/>
      <c r="TP107" s="122"/>
      <c r="TQ107" s="122"/>
      <c r="TR107" s="122"/>
      <c r="TS107" s="122"/>
      <c r="TT107" s="122"/>
      <c r="TU107" s="122"/>
      <c r="TV107" s="122"/>
      <c r="TW107" s="122"/>
      <c r="TX107" s="122"/>
      <c r="TY107" s="122"/>
      <c r="TZ107" s="122"/>
      <c r="UA107" s="122"/>
      <c r="UB107" s="122"/>
      <c r="UC107" s="122"/>
      <c r="UD107" s="122"/>
      <c r="UE107" s="122"/>
      <c r="UF107" s="122"/>
      <c r="UG107" s="122"/>
      <c r="UH107" s="122"/>
      <c r="UI107" s="122"/>
      <c r="UJ107" s="122"/>
      <c r="UK107" s="122"/>
      <c r="UL107" s="122"/>
      <c r="UM107" s="122"/>
      <c r="UN107" s="122"/>
    </row>
    <row r="108" spans="1:560" s="212" customFormat="1">
      <c r="A108" s="160"/>
      <c r="B108" s="160"/>
      <c r="C108" s="160"/>
      <c r="D108" s="160"/>
      <c r="E108" s="160"/>
      <c r="F108" s="160"/>
      <c r="G108" s="160"/>
      <c r="H108" s="160"/>
      <c r="I108" s="160"/>
      <c r="J108" s="160"/>
      <c r="K108" s="160"/>
      <c r="L108" s="160"/>
      <c r="M108" s="160"/>
      <c r="N108" s="160"/>
      <c r="O108" s="160"/>
      <c r="P108" s="160"/>
      <c r="Q108" s="160"/>
      <c r="R108" s="160"/>
      <c r="S108" s="160"/>
      <c r="T108" s="160"/>
      <c r="U108" s="160"/>
      <c r="V108" s="160"/>
      <c r="W108" s="160"/>
      <c r="X108" s="160"/>
      <c r="Y108" s="160"/>
      <c r="Z108" s="160"/>
      <c r="AA108" s="160"/>
      <c r="AB108" s="160"/>
      <c r="AC108" s="160"/>
      <c r="AD108" s="160"/>
      <c r="AE108" s="160"/>
      <c r="AF108" s="160"/>
      <c r="AG108" s="160"/>
      <c r="AH108" s="160"/>
      <c r="AI108" s="160"/>
      <c r="AJ108" s="160"/>
      <c r="AT108" s="122"/>
      <c r="AU108" s="122"/>
      <c r="AV108" s="122"/>
      <c r="AW108" s="122"/>
      <c r="AX108" s="122"/>
      <c r="AY108" s="122"/>
      <c r="AZ108" s="122"/>
      <c r="BA108" s="122"/>
      <c r="BB108" s="122"/>
      <c r="BC108" s="122"/>
      <c r="BD108" s="122"/>
      <c r="BE108" s="122"/>
      <c r="BF108" s="122"/>
      <c r="BG108" s="122"/>
      <c r="BH108" s="122"/>
      <c r="BI108" s="122"/>
      <c r="BJ108" s="122"/>
      <c r="BK108" s="122"/>
      <c r="BL108" s="122"/>
      <c r="BM108" s="122"/>
      <c r="BN108" s="122"/>
      <c r="BO108" s="122"/>
      <c r="BP108" s="122"/>
      <c r="BQ108" s="122"/>
      <c r="BR108" s="122"/>
      <c r="BS108" s="122"/>
      <c r="BT108" s="122"/>
      <c r="BU108" s="122"/>
      <c r="BV108" s="122"/>
      <c r="BW108" s="122"/>
      <c r="BX108" s="122"/>
      <c r="BY108" s="122"/>
      <c r="BZ108" s="122"/>
      <c r="CA108" s="122"/>
      <c r="CB108" s="122"/>
      <c r="CC108" s="122"/>
      <c r="CD108" s="122"/>
      <c r="CE108" s="122"/>
      <c r="CF108" s="122"/>
      <c r="CG108" s="122"/>
      <c r="CH108" s="122"/>
      <c r="CI108" s="122"/>
      <c r="CJ108" s="122"/>
      <c r="CK108" s="122"/>
      <c r="CL108" s="122"/>
      <c r="CM108" s="122"/>
      <c r="CN108" s="122"/>
      <c r="CO108" s="122"/>
      <c r="CP108" s="122"/>
      <c r="CQ108" s="122"/>
      <c r="CR108" s="122"/>
      <c r="CS108" s="122"/>
      <c r="CT108" s="122"/>
      <c r="CU108" s="122"/>
      <c r="CV108" s="122"/>
      <c r="CW108" s="122"/>
      <c r="CX108" s="122"/>
      <c r="CY108" s="122"/>
      <c r="CZ108" s="122"/>
      <c r="DA108" s="122"/>
      <c r="DB108" s="122"/>
      <c r="DC108" s="122"/>
      <c r="DD108" s="122"/>
      <c r="DE108" s="122"/>
      <c r="DF108" s="122"/>
      <c r="DG108" s="122"/>
      <c r="DH108" s="122"/>
      <c r="DI108" s="122"/>
      <c r="DJ108" s="122"/>
      <c r="DK108" s="122"/>
      <c r="DL108" s="122"/>
      <c r="DM108" s="122"/>
      <c r="DN108" s="122"/>
      <c r="DO108" s="122"/>
      <c r="DP108" s="122"/>
      <c r="DQ108" s="122"/>
      <c r="DR108" s="122"/>
      <c r="DS108" s="122"/>
      <c r="DT108" s="122"/>
      <c r="DU108" s="122"/>
      <c r="DV108" s="122"/>
      <c r="DW108" s="122"/>
      <c r="DX108" s="122"/>
      <c r="DY108" s="122"/>
      <c r="DZ108" s="122"/>
      <c r="EA108" s="122"/>
      <c r="EB108" s="122"/>
      <c r="EC108" s="122"/>
      <c r="ED108" s="122"/>
      <c r="EE108" s="122"/>
      <c r="EF108" s="122"/>
      <c r="EG108" s="122"/>
      <c r="EH108" s="122"/>
      <c r="EI108" s="122"/>
      <c r="EJ108" s="122"/>
      <c r="EK108" s="122"/>
      <c r="EL108" s="122"/>
      <c r="EM108" s="122"/>
      <c r="EN108" s="122"/>
      <c r="EO108" s="122"/>
      <c r="EP108" s="122"/>
      <c r="EQ108" s="122"/>
      <c r="ER108" s="122"/>
      <c r="ES108" s="122"/>
      <c r="ET108" s="122"/>
      <c r="EU108" s="122"/>
      <c r="EV108" s="122"/>
      <c r="EW108" s="122"/>
      <c r="EX108" s="122"/>
      <c r="EY108" s="122"/>
      <c r="EZ108" s="122"/>
      <c r="FA108" s="122"/>
      <c r="FB108" s="122"/>
      <c r="FC108" s="122"/>
      <c r="FD108" s="122"/>
      <c r="FE108" s="122"/>
      <c r="FF108" s="122"/>
      <c r="FG108" s="122"/>
      <c r="FH108" s="122"/>
      <c r="FI108" s="122"/>
      <c r="FJ108" s="122"/>
      <c r="FK108" s="122"/>
      <c r="FL108" s="122"/>
      <c r="FM108" s="122"/>
      <c r="FN108" s="122"/>
      <c r="FO108" s="122"/>
      <c r="FP108" s="122"/>
      <c r="FQ108" s="122"/>
      <c r="FR108" s="122"/>
      <c r="FS108" s="122"/>
      <c r="FT108" s="122"/>
      <c r="FU108" s="122"/>
      <c r="FV108" s="122"/>
      <c r="FW108" s="122"/>
      <c r="FX108" s="122"/>
      <c r="FY108" s="122"/>
      <c r="FZ108" s="122"/>
      <c r="GA108" s="122"/>
      <c r="GB108" s="122"/>
      <c r="GC108" s="122"/>
      <c r="GD108" s="122"/>
      <c r="GE108" s="122"/>
      <c r="GF108" s="122"/>
      <c r="GG108" s="122"/>
      <c r="GH108" s="122"/>
      <c r="GI108" s="122"/>
      <c r="GJ108" s="122"/>
      <c r="GK108" s="122"/>
      <c r="GL108" s="122"/>
      <c r="GM108" s="122"/>
      <c r="GN108" s="122"/>
      <c r="GO108" s="122"/>
      <c r="GP108" s="122"/>
      <c r="GQ108" s="122"/>
      <c r="GR108" s="122"/>
      <c r="GS108" s="122"/>
      <c r="GT108" s="122"/>
      <c r="GU108" s="122"/>
      <c r="GV108" s="122"/>
      <c r="GW108" s="122"/>
      <c r="GX108" s="122"/>
      <c r="GY108" s="122"/>
      <c r="GZ108" s="122"/>
      <c r="HA108" s="122"/>
      <c r="HB108" s="122"/>
      <c r="HC108" s="122"/>
      <c r="HD108" s="122"/>
      <c r="HE108" s="122"/>
      <c r="HF108" s="122"/>
      <c r="HG108" s="122"/>
      <c r="HH108" s="122"/>
      <c r="HI108" s="122"/>
      <c r="HJ108" s="122"/>
      <c r="HK108" s="122"/>
      <c r="HL108" s="122"/>
      <c r="HM108" s="122"/>
      <c r="HN108" s="122"/>
      <c r="HO108" s="122"/>
      <c r="HP108" s="122"/>
      <c r="HQ108" s="122"/>
      <c r="HR108" s="122"/>
      <c r="HS108" s="122"/>
      <c r="HT108" s="122"/>
      <c r="HU108" s="122"/>
      <c r="HV108" s="122"/>
      <c r="HW108" s="122"/>
      <c r="HX108" s="122"/>
      <c r="HY108" s="122"/>
      <c r="HZ108" s="122"/>
      <c r="IA108" s="122"/>
      <c r="IB108" s="122"/>
      <c r="IC108" s="122"/>
      <c r="ID108" s="122"/>
      <c r="IE108" s="122"/>
      <c r="IF108" s="122"/>
      <c r="IG108" s="122"/>
      <c r="IH108" s="122"/>
      <c r="II108" s="122"/>
      <c r="IJ108" s="122"/>
      <c r="IK108" s="122"/>
      <c r="IL108" s="122"/>
      <c r="IM108" s="122"/>
      <c r="IN108" s="122"/>
      <c r="IO108" s="122"/>
      <c r="IP108" s="122"/>
      <c r="IQ108" s="122"/>
      <c r="IR108" s="122"/>
      <c r="IS108" s="122"/>
      <c r="IT108" s="122"/>
      <c r="IU108" s="122"/>
      <c r="IV108" s="122"/>
      <c r="IW108" s="122"/>
      <c r="IX108" s="122"/>
      <c r="IY108" s="122"/>
      <c r="IZ108" s="122"/>
      <c r="JA108" s="122"/>
      <c r="JB108" s="122"/>
      <c r="JC108" s="122"/>
      <c r="JD108" s="122"/>
      <c r="JE108" s="122"/>
      <c r="JF108" s="122"/>
      <c r="JG108" s="122"/>
      <c r="JH108" s="122"/>
      <c r="JI108" s="122"/>
      <c r="JJ108" s="122"/>
      <c r="JK108" s="122"/>
      <c r="JL108" s="122"/>
      <c r="JM108" s="122"/>
      <c r="JN108" s="122"/>
      <c r="JO108" s="122"/>
      <c r="JP108" s="122"/>
      <c r="JQ108" s="122"/>
      <c r="JR108" s="122"/>
      <c r="JS108" s="122"/>
      <c r="JT108" s="122"/>
      <c r="JU108" s="122"/>
      <c r="JV108" s="122"/>
      <c r="JW108" s="122"/>
      <c r="JX108" s="122"/>
      <c r="JY108" s="122"/>
      <c r="JZ108" s="122"/>
      <c r="KA108" s="122"/>
      <c r="KB108" s="122"/>
      <c r="KC108" s="122"/>
      <c r="KD108" s="122"/>
      <c r="KE108" s="122"/>
      <c r="KF108" s="122"/>
      <c r="KG108" s="122"/>
      <c r="KH108" s="122"/>
      <c r="KI108" s="122"/>
      <c r="KJ108" s="122"/>
      <c r="KK108" s="122"/>
      <c r="KL108" s="122"/>
      <c r="KM108" s="122"/>
      <c r="KN108" s="122"/>
      <c r="KO108" s="122"/>
      <c r="KP108" s="122"/>
      <c r="KQ108" s="122"/>
      <c r="KR108" s="122"/>
      <c r="KS108" s="122"/>
      <c r="KT108" s="122"/>
      <c r="KU108" s="122"/>
      <c r="KV108" s="122"/>
      <c r="KW108" s="122"/>
      <c r="KX108" s="122"/>
      <c r="KY108" s="122"/>
      <c r="KZ108" s="122"/>
      <c r="LA108" s="122"/>
      <c r="LB108" s="122"/>
      <c r="LC108" s="122"/>
      <c r="LD108" s="122"/>
      <c r="LE108" s="122"/>
      <c r="LF108" s="122"/>
      <c r="LG108" s="122"/>
      <c r="LH108" s="122"/>
      <c r="LI108" s="122"/>
      <c r="LJ108" s="122"/>
      <c r="LK108" s="122"/>
      <c r="LL108" s="122"/>
      <c r="LM108" s="122"/>
      <c r="LN108" s="122"/>
      <c r="LO108" s="122"/>
      <c r="LP108" s="122"/>
      <c r="LQ108" s="122"/>
      <c r="LR108" s="122"/>
      <c r="LS108" s="122"/>
      <c r="LT108" s="122"/>
      <c r="LU108" s="122"/>
      <c r="LV108" s="122"/>
      <c r="LW108" s="122"/>
      <c r="LX108" s="122"/>
      <c r="LY108" s="122"/>
      <c r="LZ108" s="122"/>
      <c r="MA108" s="122"/>
      <c r="MB108" s="122"/>
      <c r="MC108" s="122"/>
      <c r="MD108" s="122"/>
      <c r="ME108" s="122"/>
      <c r="MF108" s="122"/>
      <c r="MG108" s="122"/>
      <c r="MH108" s="122"/>
      <c r="MI108" s="122"/>
      <c r="MJ108" s="122"/>
      <c r="MK108" s="122"/>
      <c r="ML108" s="122"/>
      <c r="MM108" s="122"/>
      <c r="MN108" s="122"/>
      <c r="MO108" s="122"/>
      <c r="MP108" s="122"/>
      <c r="MQ108" s="122"/>
      <c r="MR108" s="122"/>
      <c r="MS108" s="122"/>
      <c r="MT108" s="122"/>
      <c r="MU108" s="122"/>
      <c r="MV108" s="122"/>
      <c r="MW108" s="122"/>
      <c r="MX108" s="122"/>
      <c r="MY108" s="122"/>
      <c r="MZ108" s="122"/>
      <c r="NA108" s="122"/>
      <c r="NB108" s="122"/>
      <c r="NC108" s="122"/>
      <c r="ND108" s="122"/>
      <c r="NE108" s="122"/>
      <c r="NF108" s="122"/>
      <c r="NG108" s="122"/>
      <c r="NH108" s="122"/>
      <c r="NI108" s="122"/>
      <c r="NJ108" s="122"/>
      <c r="NK108" s="122"/>
      <c r="NL108" s="122"/>
      <c r="NM108" s="122"/>
      <c r="NN108" s="122"/>
      <c r="NO108" s="122"/>
      <c r="NP108" s="122"/>
      <c r="NQ108" s="122"/>
      <c r="NR108" s="122"/>
      <c r="NS108" s="122"/>
      <c r="NT108" s="122"/>
      <c r="NU108" s="122"/>
      <c r="NV108" s="122"/>
      <c r="NW108" s="122"/>
      <c r="NX108" s="122"/>
      <c r="NY108" s="122"/>
      <c r="NZ108" s="122"/>
      <c r="OA108" s="122"/>
      <c r="OB108" s="122"/>
      <c r="OC108" s="122"/>
      <c r="OD108" s="122"/>
      <c r="OE108" s="122"/>
      <c r="OF108" s="122"/>
      <c r="OG108" s="122"/>
      <c r="OH108" s="122"/>
      <c r="OI108" s="122"/>
      <c r="OJ108" s="122"/>
      <c r="OK108" s="122"/>
      <c r="OL108" s="122"/>
      <c r="OM108" s="122"/>
      <c r="ON108" s="122"/>
      <c r="OO108" s="122"/>
      <c r="OP108" s="122"/>
      <c r="OQ108" s="122"/>
      <c r="OR108" s="122"/>
      <c r="OS108" s="122"/>
      <c r="OT108" s="122"/>
      <c r="OU108" s="122"/>
      <c r="OV108" s="122"/>
      <c r="OW108" s="122"/>
      <c r="OX108" s="122"/>
      <c r="OY108" s="122"/>
      <c r="OZ108" s="122"/>
      <c r="PA108" s="122"/>
      <c r="PB108" s="122"/>
      <c r="PC108" s="122"/>
      <c r="PD108" s="122"/>
      <c r="PE108" s="122"/>
      <c r="PF108" s="122"/>
      <c r="PG108" s="122"/>
      <c r="PH108" s="122"/>
      <c r="PI108" s="122"/>
      <c r="PJ108" s="122"/>
      <c r="PK108" s="122"/>
      <c r="PL108" s="122"/>
      <c r="PM108" s="122"/>
      <c r="PN108" s="122"/>
      <c r="PO108" s="122"/>
      <c r="PP108" s="122"/>
      <c r="PQ108" s="122"/>
      <c r="PR108" s="122"/>
      <c r="PS108" s="122"/>
      <c r="PT108" s="122"/>
      <c r="PU108" s="122"/>
      <c r="PV108" s="122"/>
      <c r="PW108" s="122"/>
      <c r="PX108" s="122"/>
      <c r="PY108" s="122"/>
      <c r="PZ108" s="122"/>
      <c r="QA108" s="122"/>
      <c r="QB108" s="122"/>
      <c r="QC108" s="122"/>
      <c r="QD108" s="122"/>
      <c r="QE108" s="122"/>
      <c r="QF108" s="122"/>
      <c r="QG108" s="122"/>
      <c r="QH108" s="122"/>
      <c r="QI108" s="122"/>
      <c r="QJ108" s="122"/>
      <c r="QK108" s="122"/>
      <c r="QL108" s="122"/>
      <c r="QM108" s="122"/>
      <c r="QN108" s="122"/>
      <c r="QO108" s="122"/>
      <c r="QP108" s="122"/>
      <c r="QQ108" s="122"/>
      <c r="QR108" s="122"/>
      <c r="QS108" s="122"/>
      <c r="QT108" s="122"/>
      <c r="QU108" s="122"/>
      <c r="QV108" s="122"/>
      <c r="QW108" s="122"/>
      <c r="QX108" s="122"/>
      <c r="QY108" s="122"/>
      <c r="QZ108" s="122"/>
      <c r="RA108" s="122"/>
      <c r="RB108" s="122"/>
      <c r="RC108" s="122"/>
      <c r="RD108" s="122"/>
      <c r="RE108" s="122"/>
      <c r="RF108" s="122"/>
      <c r="RG108" s="122"/>
      <c r="RH108" s="122"/>
      <c r="RI108" s="122"/>
      <c r="RJ108" s="122"/>
      <c r="RK108" s="122"/>
      <c r="RL108" s="122"/>
      <c r="RM108" s="122"/>
      <c r="RN108" s="122"/>
      <c r="RO108" s="122"/>
      <c r="RP108" s="122"/>
      <c r="RQ108" s="122"/>
      <c r="RR108" s="122"/>
      <c r="RS108" s="122"/>
      <c r="RT108" s="122"/>
      <c r="RU108" s="122"/>
      <c r="RV108" s="122"/>
      <c r="RW108" s="122"/>
      <c r="RX108" s="122"/>
      <c r="RY108" s="122"/>
      <c r="RZ108" s="122"/>
      <c r="SA108" s="122"/>
      <c r="SB108" s="122"/>
      <c r="SC108" s="122"/>
      <c r="SD108" s="122"/>
      <c r="SE108" s="122"/>
      <c r="SF108" s="122"/>
      <c r="SG108" s="122"/>
      <c r="SH108" s="122"/>
      <c r="SI108" s="122"/>
      <c r="SJ108" s="122"/>
      <c r="SK108" s="122"/>
      <c r="SL108" s="122"/>
      <c r="SM108" s="122"/>
      <c r="SN108" s="122"/>
      <c r="SO108" s="122"/>
      <c r="SP108" s="122"/>
      <c r="SQ108" s="122"/>
      <c r="SR108" s="122"/>
      <c r="SS108" s="122"/>
      <c r="ST108" s="122"/>
      <c r="SU108" s="122"/>
      <c r="SV108" s="122"/>
      <c r="SW108" s="122"/>
      <c r="SX108" s="122"/>
      <c r="SY108" s="122"/>
      <c r="SZ108" s="122"/>
      <c r="TA108" s="122"/>
      <c r="TB108" s="122"/>
      <c r="TC108" s="122"/>
      <c r="TD108" s="122"/>
      <c r="TE108" s="122"/>
      <c r="TF108" s="122"/>
      <c r="TG108" s="122"/>
      <c r="TH108" s="122"/>
      <c r="TI108" s="122"/>
      <c r="TJ108" s="122"/>
      <c r="TK108" s="122"/>
      <c r="TL108" s="122"/>
      <c r="TM108" s="122"/>
      <c r="TN108" s="122"/>
      <c r="TO108" s="122"/>
      <c r="TP108" s="122"/>
      <c r="TQ108" s="122"/>
      <c r="TR108" s="122"/>
      <c r="TS108" s="122"/>
      <c r="TT108" s="122"/>
      <c r="TU108" s="122"/>
      <c r="TV108" s="122"/>
      <c r="TW108" s="122"/>
      <c r="TX108" s="122"/>
      <c r="TY108" s="122"/>
      <c r="TZ108" s="122"/>
      <c r="UA108" s="122"/>
      <c r="UB108" s="122"/>
      <c r="UC108" s="122"/>
      <c r="UD108" s="122"/>
      <c r="UE108" s="122"/>
      <c r="UF108" s="122"/>
      <c r="UG108" s="122"/>
      <c r="UH108" s="122"/>
      <c r="UI108" s="122"/>
      <c r="UJ108" s="122"/>
      <c r="UK108" s="122"/>
      <c r="UL108" s="122"/>
      <c r="UM108" s="122"/>
      <c r="UN108" s="122"/>
    </row>
    <row r="109" spans="1:560" s="212" customFormat="1">
      <c r="A109" s="160"/>
      <c r="B109" s="160"/>
      <c r="C109" s="160"/>
      <c r="D109" s="160"/>
      <c r="E109" s="160"/>
      <c r="F109" s="160"/>
      <c r="G109" s="160"/>
      <c r="H109" s="160"/>
      <c r="I109" s="160"/>
      <c r="J109" s="160"/>
      <c r="K109" s="160"/>
      <c r="L109" s="160"/>
      <c r="M109" s="160"/>
      <c r="N109" s="160"/>
      <c r="O109" s="160"/>
      <c r="P109" s="160"/>
      <c r="Q109" s="160"/>
      <c r="R109" s="160"/>
      <c r="S109" s="160"/>
      <c r="T109" s="160"/>
      <c r="U109" s="160"/>
      <c r="V109" s="160"/>
      <c r="W109" s="160"/>
      <c r="X109" s="160"/>
      <c r="Y109" s="160"/>
      <c r="Z109" s="160"/>
      <c r="AA109" s="160"/>
      <c r="AB109" s="160"/>
      <c r="AC109" s="160"/>
      <c r="AD109" s="160"/>
      <c r="AE109" s="160"/>
      <c r="AF109" s="160"/>
      <c r="AG109" s="160"/>
      <c r="AH109" s="160"/>
      <c r="AI109" s="160"/>
      <c r="AJ109" s="160"/>
      <c r="AT109" s="122"/>
      <c r="AU109" s="122"/>
      <c r="AV109" s="122"/>
      <c r="AW109" s="122"/>
      <c r="AX109" s="122"/>
      <c r="AY109" s="122"/>
      <c r="AZ109" s="122"/>
      <c r="BA109" s="122"/>
      <c r="BB109" s="122"/>
      <c r="BC109" s="122"/>
      <c r="BD109" s="122"/>
      <c r="BE109" s="122"/>
      <c r="BF109" s="122"/>
      <c r="BG109" s="122"/>
      <c r="BH109" s="122"/>
      <c r="BI109" s="122"/>
      <c r="BJ109" s="122"/>
      <c r="BK109" s="122"/>
      <c r="BL109" s="122"/>
      <c r="BM109" s="122"/>
      <c r="BN109" s="122"/>
      <c r="BO109" s="122"/>
      <c r="BP109" s="122"/>
      <c r="BQ109" s="122"/>
      <c r="BR109" s="122"/>
      <c r="BS109" s="122"/>
      <c r="BT109" s="122"/>
      <c r="BU109" s="122"/>
      <c r="BV109" s="122"/>
      <c r="BW109" s="122"/>
      <c r="BX109" s="122"/>
      <c r="BY109" s="122"/>
      <c r="BZ109" s="122"/>
      <c r="CA109" s="122"/>
      <c r="CB109" s="122"/>
      <c r="CC109" s="122"/>
      <c r="CD109" s="122"/>
      <c r="CE109" s="122"/>
      <c r="CF109" s="122"/>
      <c r="CG109" s="122"/>
      <c r="CH109" s="122"/>
      <c r="CI109" s="122"/>
      <c r="CJ109" s="122"/>
      <c r="CK109" s="122"/>
      <c r="CL109" s="122"/>
      <c r="CM109" s="122"/>
      <c r="CN109" s="122"/>
      <c r="CO109" s="122"/>
      <c r="CP109" s="122"/>
      <c r="CQ109" s="122"/>
      <c r="CR109" s="122"/>
      <c r="CS109" s="122"/>
      <c r="CT109" s="122"/>
      <c r="CU109" s="122"/>
      <c r="CV109" s="122"/>
      <c r="CW109" s="122"/>
      <c r="CX109" s="122"/>
      <c r="CY109" s="122"/>
      <c r="CZ109" s="122"/>
      <c r="DA109" s="122"/>
      <c r="DB109" s="122"/>
      <c r="DC109" s="122"/>
      <c r="DD109" s="122"/>
      <c r="DE109" s="122"/>
      <c r="DF109" s="122"/>
      <c r="DG109" s="122"/>
      <c r="DH109" s="122"/>
      <c r="DI109" s="122"/>
      <c r="DJ109" s="122"/>
      <c r="DK109" s="122"/>
      <c r="DL109" s="122"/>
      <c r="DM109" s="122"/>
      <c r="DN109" s="122"/>
      <c r="DO109" s="122"/>
      <c r="DP109" s="122"/>
      <c r="DQ109" s="122"/>
      <c r="DR109" s="122"/>
      <c r="DS109" s="122"/>
      <c r="DT109" s="122"/>
      <c r="DU109" s="122"/>
      <c r="DV109" s="122"/>
      <c r="DW109" s="122"/>
      <c r="DX109" s="122"/>
      <c r="DY109" s="122"/>
      <c r="DZ109" s="122"/>
      <c r="EA109" s="122"/>
      <c r="EB109" s="122"/>
      <c r="EC109" s="122"/>
      <c r="ED109" s="122"/>
      <c r="EE109" s="122"/>
      <c r="EF109" s="122"/>
      <c r="EG109" s="122"/>
      <c r="EH109" s="122"/>
      <c r="EI109" s="122"/>
      <c r="EJ109" s="122"/>
      <c r="EK109" s="122"/>
      <c r="EL109" s="122"/>
      <c r="EM109" s="122"/>
      <c r="EN109" s="122"/>
      <c r="EO109" s="122"/>
      <c r="EP109" s="122"/>
      <c r="EQ109" s="122"/>
      <c r="ER109" s="122"/>
      <c r="ES109" s="122"/>
      <c r="ET109" s="122"/>
      <c r="EU109" s="122"/>
      <c r="EV109" s="122"/>
      <c r="EW109" s="122"/>
      <c r="EX109" s="122"/>
      <c r="EY109" s="122"/>
      <c r="EZ109" s="122"/>
      <c r="FA109" s="122"/>
      <c r="FB109" s="122"/>
      <c r="FC109" s="122"/>
      <c r="FD109" s="122"/>
      <c r="FE109" s="122"/>
      <c r="FF109" s="122"/>
      <c r="FG109" s="122"/>
      <c r="FH109" s="122"/>
      <c r="FI109" s="122"/>
      <c r="FJ109" s="122"/>
      <c r="FK109" s="122"/>
      <c r="FL109" s="122"/>
      <c r="FM109" s="122"/>
      <c r="FN109" s="122"/>
      <c r="FO109" s="122"/>
      <c r="FP109" s="122"/>
      <c r="FQ109" s="122"/>
      <c r="FR109" s="122"/>
      <c r="FS109" s="122"/>
      <c r="FT109" s="122"/>
      <c r="FU109" s="122"/>
      <c r="FV109" s="122"/>
      <c r="FW109" s="122"/>
      <c r="FX109" s="122"/>
      <c r="FY109" s="122"/>
      <c r="FZ109" s="122"/>
      <c r="GA109" s="122"/>
      <c r="GB109" s="122"/>
      <c r="GC109" s="122"/>
      <c r="GD109" s="122"/>
      <c r="GE109" s="122"/>
      <c r="GF109" s="122"/>
      <c r="GG109" s="122"/>
      <c r="GH109" s="122"/>
      <c r="GI109" s="122"/>
      <c r="GJ109" s="122"/>
      <c r="GK109" s="122"/>
      <c r="GL109" s="122"/>
      <c r="GM109" s="122"/>
      <c r="GN109" s="122"/>
      <c r="GO109" s="122"/>
      <c r="GP109" s="122"/>
      <c r="GQ109" s="122"/>
      <c r="GR109" s="122"/>
      <c r="GS109" s="122"/>
      <c r="GT109" s="122"/>
      <c r="GU109" s="122"/>
      <c r="GV109" s="122"/>
      <c r="GW109" s="122"/>
      <c r="GX109" s="122"/>
      <c r="GY109" s="122"/>
      <c r="GZ109" s="122"/>
      <c r="HA109" s="122"/>
      <c r="HB109" s="122"/>
      <c r="HC109" s="122"/>
      <c r="HD109" s="122"/>
      <c r="HE109" s="122"/>
      <c r="HF109" s="122"/>
      <c r="HG109" s="122"/>
      <c r="HH109" s="122"/>
      <c r="HI109" s="122"/>
      <c r="HJ109" s="122"/>
      <c r="HK109" s="122"/>
      <c r="HL109" s="122"/>
      <c r="HM109" s="122"/>
      <c r="HN109" s="122"/>
      <c r="HO109" s="122"/>
      <c r="HP109" s="122"/>
      <c r="HQ109" s="122"/>
      <c r="HR109" s="122"/>
      <c r="HS109" s="122"/>
      <c r="HT109" s="122"/>
      <c r="HU109" s="122"/>
      <c r="HV109" s="122"/>
      <c r="HW109" s="122"/>
      <c r="HX109" s="122"/>
      <c r="HY109" s="122"/>
      <c r="HZ109" s="122"/>
      <c r="IA109" s="122"/>
      <c r="IB109" s="122"/>
      <c r="IC109" s="122"/>
      <c r="ID109" s="122"/>
      <c r="IE109" s="122"/>
      <c r="IF109" s="122"/>
      <c r="IG109" s="122"/>
      <c r="IH109" s="122"/>
      <c r="II109" s="122"/>
      <c r="IJ109" s="122"/>
      <c r="IK109" s="122"/>
      <c r="IL109" s="122"/>
      <c r="IM109" s="122"/>
      <c r="IN109" s="122"/>
      <c r="IO109" s="122"/>
      <c r="IP109" s="122"/>
      <c r="IQ109" s="122"/>
      <c r="IR109" s="122"/>
      <c r="IS109" s="122"/>
      <c r="IT109" s="122"/>
      <c r="IU109" s="122"/>
      <c r="IV109" s="122"/>
      <c r="IW109" s="122"/>
      <c r="IX109" s="122"/>
      <c r="IY109" s="122"/>
      <c r="IZ109" s="122"/>
      <c r="JA109" s="122"/>
      <c r="JB109" s="122"/>
      <c r="JC109" s="122"/>
      <c r="JD109" s="122"/>
      <c r="JE109" s="122"/>
      <c r="JF109" s="122"/>
      <c r="JG109" s="122"/>
      <c r="JH109" s="122"/>
      <c r="JI109" s="122"/>
      <c r="JJ109" s="122"/>
      <c r="JK109" s="122"/>
      <c r="JL109" s="122"/>
      <c r="JM109" s="122"/>
      <c r="JN109" s="122"/>
      <c r="JO109" s="122"/>
      <c r="JP109" s="122"/>
      <c r="JQ109" s="122"/>
      <c r="JR109" s="122"/>
      <c r="JS109" s="122"/>
      <c r="JT109" s="122"/>
      <c r="JU109" s="122"/>
      <c r="JV109" s="122"/>
      <c r="JW109" s="122"/>
      <c r="JX109" s="122"/>
      <c r="JY109" s="122"/>
      <c r="JZ109" s="122"/>
      <c r="KA109" s="122"/>
      <c r="KB109" s="122"/>
      <c r="KC109" s="122"/>
      <c r="KD109" s="122"/>
      <c r="KE109" s="122"/>
      <c r="KF109" s="122"/>
      <c r="KG109" s="122"/>
      <c r="KH109" s="122"/>
      <c r="KI109" s="122"/>
      <c r="KJ109" s="122"/>
      <c r="KK109" s="122"/>
      <c r="KL109" s="122"/>
      <c r="KM109" s="122"/>
      <c r="KN109" s="122"/>
      <c r="KO109" s="122"/>
      <c r="KP109" s="122"/>
      <c r="KQ109" s="122"/>
      <c r="KR109" s="122"/>
      <c r="KS109" s="122"/>
      <c r="KT109" s="122"/>
      <c r="KU109" s="122"/>
      <c r="KV109" s="122"/>
      <c r="KW109" s="122"/>
      <c r="KX109" s="122"/>
      <c r="KY109" s="122"/>
      <c r="KZ109" s="122"/>
      <c r="LA109" s="122"/>
      <c r="LB109" s="122"/>
      <c r="LC109" s="122"/>
      <c r="LD109" s="122"/>
      <c r="LE109" s="122"/>
      <c r="LF109" s="122"/>
      <c r="LG109" s="122"/>
      <c r="LH109" s="122"/>
      <c r="LI109" s="122"/>
      <c r="LJ109" s="122"/>
      <c r="LK109" s="122"/>
      <c r="LL109" s="122"/>
      <c r="LM109" s="122"/>
      <c r="LN109" s="122"/>
      <c r="LO109" s="122"/>
      <c r="LP109" s="122"/>
      <c r="LQ109" s="122"/>
      <c r="LR109" s="122"/>
      <c r="LS109" s="122"/>
      <c r="LT109" s="122"/>
      <c r="LU109" s="122"/>
      <c r="LV109" s="122"/>
      <c r="LW109" s="122"/>
      <c r="LX109" s="122"/>
      <c r="LY109" s="122"/>
      <c r="LZ109" s="122"/>
      <c r="MA109" s="122"/>
      <c r="MB109" s="122"/>
      <c r="MC109" s="122"/>
      <c r="MD109" s="122"/>
      <c r="ME109" s="122"/>
      <c r="MF109" s="122"/>
      <c r="MG109" s="122"/>
      <c r="MH109" s="122"/>
      <c r="MI109" s="122"/>
      <c r="MJ109" s="122"/>
      <c r="MK109" s="122"/>
      <c r="ML109" s="122"/>
      <c r="MM109" s="122"/>
      <c r="MN109" s="122"/>
      <c r="MO109" s="122"/>
      <c r="MP109" s="122"/>
      <c r="MQ109" s="122"/>
      <c r="MR109" s="122"/>
      <c r="MS109" s="122"/>
      <c r="MT109" s="122"/>
      <c r="MU109" s="122"/>
      <c r="MV109" s="122"/>
      <c r="MW109" s="122"/>
      <c r="MX109" s="122"/>
      <c r="MY109" s="122"/>
      <c r="MZ109" s="122"/>
      <c r="NA109" s="122"/>
      <c r="NB109" s="122"/>
      <c r="NC109" s="122"/>
      <c r="ND109" s="122"/>
      <c r="NE109" s="122"/>
      <c r="NF109" s="122"/>
      <c r="NG109" s="122"/>
      <c r="NH109" s="122"/>
      <c r="NI109" s="122"/>
      <c r="NJ109" s="122"/>
      <c r="NK109" s="122"/>
      <c r="NL109" s="122"/>
      <c r="NM109" s="122"/>
      <c r="NN109" s="122"/>
      <c r="NO109" s="122"/>
      <c r="NP109" s="122"/>
      <c r="NQ109" s="122"/>
      <c r="NR109" s="122"/>
      <c r="NS109" s="122"/>
      <c r="NT109" s="122"/>
      <c r="NU109" s="122"/>
      <c r="NV109" s="122"/>
      <c r="NW109" s="122"/>
      <c r="NX109" s="122"/>
      <c r="NY109" s="122"/>
      <c r="NZ109" s="122"/>
      <c r="OA109" s="122"/>
      <c r="OB109" s="122"/>
      <c r="OC109" s="122"/>
      <c r="OD109" s="122"/>
      <c r="OE109" s="122"/>
      <c r="OF109" s="122"/>
      <c r="OG109" s="122"/>
      <c r="OH109" s="122"/>
      <c r="OI109" s="122"/>
      <c r="OJ109" s="122"/>
      <c r="OK109" s="122"/>
      <c r="OL109" s="122"/>
      <c r="OM109" s="122"/>
      <c r="ON109" s="122"/>
      <c r="OO109" s="122"/>
      <c r="OP109" s="122"/>
      <c r="OQ109" s="122"/>
      <c r="OR109" s="122"/>
      <c r="OS109" s="122"/>
      <c r="OT109" s="122"/>
      <c r="OU109" s="122"/>
      <c r="OV109" s="122"/>
      <c r="OW109" s="122"/>
      <c r="OX109" s="122"/>
      <c r="OY109" s="122"/>
      <c r="OZ109" s="122"/>
      <c r="PA109" s="122"/>
      <c r="PB109" s="122"/>
      <c r="PC109" s="122"/>
      <c r="PD109" s="122"/>
      <c r="PE109" s="122"/>
      <c r="PF109" s="122"/>
      <c r="PG109" s="122"/>
      <c r="PH109" s="122"/>
      <c r="PI109" s="122"/>
      <c r="PJ109" s="122"/>
      <c r="PK109" s="122"/>
      <c r="PL109" s="122"/>
      <c r="PM109" s="122"/>
      <c r="PN109" s="122"/>
      <c r="PO109" s="122"/>
      <c r="PP109" s="122"/>
      <c r="PQ109" s="122"/>
      <c r="PR109" s="122"/>
      <c r="PS109" s="122"/>
      <c r="PT109" s="122"/>
      <c r="PU109" s="122"/>
      <c r="PV109" s="122"/>
      <c r="PW109" s="122"/>
      <c r="PX109" s="122"/>
      <c r="PY109" s="122"/>
      <c r="PZ109" s="122"/>
      <c r="QA109" s="122"/>
      <c r="QB109" s="122"/>
      <c r="QC109" s="122"/>
      <c r="QD109" s="122"/>
      <c r="QE109" s="122"/>
      <c r="QF109" s="122"/>
      <c r="QG109" s="122"/>
      <c r="QH109" s="122"/>
      <c r="QI109" s="122"/>
      <c r="QJ109" s="122"/>
      <c r="QK109" s="122"/>
      <c r="QL109" s="122"/>
      <c r="QM109" s="122"/>
      <c r="QN109" s="122"/>
      <c r="QO109" s="122"/>
      <c r="QP109" s="122"/>
      <c r="QQ109" s="122"/>
      <c r="QR109" s="122"/>
      <c r="QS109" s="122"/>
      <c r="QT109" s="122"/>
      <c r="QU109" s="122"/>
      <c r="QV109" s="122"/>
      <c r="QW109" s="122"/>
      <c r="QX109" s="122"/>
      <c r="QY109" s="122"/>
      <c r="QZ109" s="122"/>
      <c r="RA109" s="122"/>
      <c r="RB109" s="122"/>
      <c r="RC109" s="122"/>
      <c r="RD109" s="122"/>
      <c r="RE109" s="122"/>
      <c r="RF109" s="122"/>
      <c r="RG109" s="122"/>
      <c r="RH109" s="122"/>
      <c r="RI109" s="122"/>
      <c r="RJ109" s="122"/>
      <c r="RK109" s="122"/>
      <c r="RL109" s="122"/>
      <c r="RM109" s="122"/>
      <c r="RN109" s="122"/>
      <c r="RO109" s="122"/>
      <c r="RP109" s="122"/>
      <c r="RQ109" s="122"/>
      <c r="RR109" s="122"/>
      <c r="RS109" s="122"/>
      <c r="RT109" s="122"/>
      <c r="RU109" s="122"/>
      <c r="RV109" s="122"/>
      <c r="RW109" s="122"/>
      <c r="RX109" s="122"/>
      <c r="RY109" s="122"/>
      <c r="RZ109" s="122"/>
      <c r="SA109" s="122"/>
      <c r="SB109" s="122"/>
      <c r="SC109" s="122"/>
      <c r="SD109" s="122"/>
      <c r="SE109" s="122"/>
      <c r="SF109" s="122"/>
      <c r="SG109" s="122"/>
      <c r="SH109" s="122"/>
      <c r="SI109" s="122"/>
      <c r="SJ109" s="122"/>
      <c r="SK109" s="122"/>
      <c r="SL109" s="122"/>
      <c r="SM109" s="122"/>
      <c r="SN109" s="122"/>
      <c r="SO109" s="122"/>
      <c r="SP109" s="122"/>
      <c r="SQ109" s="122"/>
      <c r="SR109" s="122"/>
      <c r="SS109" s="122"/>
      <c r="ST109" s="122"/>
      <c r="SU109" s="122"/>
      <c r="SV109" s="122"/>
      <c r="SW109" s="122"/>
      <c r="SX109" s="122"/>
      <c r="SY109" s="122"/>
      <c r="SZ109" s="122"/>
      <c r="TA109" s="122"/>
      <c r="TB109" s="122"/>
      <c r="TC109" s="122"/>
      <c r="TD109" s="122"/>
      <c r="TE109" s="122"/>
      <c r="TF109" s="122"/>
      <c r="TG109" s="122"/>
      <c r="TH109" s="122"/>
      <c r="TI109" s="122"/>
      <c r="TJ109" s="122"/>
      <c r="TK109" s="122"/>
      <c r="TL109" s="122"/>
      <c r="TM109" s="122"/>
      <c r="TN109" s="122"/>
      <c r="TO109" s="122"/>
      <c r="TP109" s="122"/>
      <c r="TQ109" s="122"/>
      <c r="TR109" s="122"/>
      <c r="TS109" s="122"/>
      <c r="TT109" s="122"/>
      <c r="TU109" s="122"/>
      <c r="TV109" s="122"/>
      <c r="TW109" s="122"/>
      <c r="TX109" s="122"/>
      <c r="TY109" s="122"/>
      <c r="TZ109" s="122"/>
      <c r="UA109" s="122"/>
      <c r="UB109" s="122"/>
      <c r="UC109" s="122"/>
      <c r="UD109" s="122"/>
      <c r="UE109" s="122"/>
      <c r="UF109" s="122"/>
      <c r="UG109" s="122"/>
      <c r="UH109" s="122"/>
      <c r="UI109" s="122"/>
      <c r="UJ109" s="122"/>
      <c r="UK109" s="122"/>
      <c r="UL109" s="122"/>
      <c r="UM109" s="122"/>
      <c r="UN109" s="122"/>
    </row>
    <row r="110" spans="1:560" s="212" customFormat="1">
      <c r="A110" s="160"/>
      <c r="B110" s="160"/>
      <c r="C110" s="160"/>
      <c r="D110" s="160"/>
      <c r="E110" s="160"/>
      <c r="F110" s="160"/>
      <c r="G110" s="160"/>
      <c r="H110" s="160"/>
      <c r="I110" s="160"/>
      <c r="J110" s="160"/>
      <c r="K110" s="160"/>
      <c r="L110" s="160"/>
      <c r="M110" s="160"/>
      <c r="N110" s="160"/>
      <c r="O110" s="160"/>
      <c r="P110" s="160"/>
      <c r="Q110" s="160"/>
      <c r="R110" s="160"/>
      <c r="S110" s="160"/>
      <c r="T110" s="160"/>
      <c r="U110" s="160"/>
      <c r="V110" s="160"/>
      <c r="W110" s="160"/>
      <c r="X110" s="160"/>
      <c r="Y110" s="160"/>
      <c r="Z110" s="160"/>
      <c r="AA110" s="160"/>
      <c r="AB110" s="160"/>
      <c r="AC110" s="160"/>
      <c r="AD110" s="160"/>
      <c r="AE110" s="160"/>
      <c r="AF110" s="160"/>
      <c r="AG110" s="160"/>
      <c r="AH110" s="160"/>
      <c r="AI110" s="160"/>
      <c r="AJ110" s="160"/>
      <c r="AT110" s="122"/>
      <c r="AU110" s="122"/>
      <c r="AV110" s="122"/>
      <c r="AW110" s="122"/>
      <c r="AX110" s="122"/>
      <c r="AY110" s="122"/>
      <c r="AZ110" s="122"/>
      <c r="BA110" s="122"/>
      <c r="BB110" s="122"/>
      <c r="BC110" s="122"/>
      <c r="BD110" s="122"/>
      <c r="BE110" s="122"/>
      <c r="BF110" s="122"/>
      <c r="BG110" s="122"/>
      <c r="BH110" s="122"/>
      <c r="BI110" s="122"/>
      <c r="BJ110" s="122"/>
      <c r="BK110" s="122"/>
      <c r="BL110" s="122"/>
      <c r="BM110" s="122"/>
      <c r="BN110" s="122"/>
      <c r="BO110" s="122"/>
      <c r="BP110" s="122"/>
      <c r="BQ110" s="122"/>
      <c r="BR110" s="122"/>
      <c r="BS110" s="122"/>
      <c r="BT110" s="122"/>
      <c r="BU110" s="122"/>
      <c r="BV110" s="122"/>
      <c r="BW110" s="122"/>
      <c r="BX110" s="122"/>
      <c r="BY110" s="122"/>
      <c r="BZ110" s="122"/>
      <c r="CA110" s="122"/>
      <c r="CB110" s="122"/>
      <c r="CC110" s="122"/>
      <c r="CD110" s="122"/>
      <c r="CE110" s="122"/>
      <c r="CF110" s="122"/>
      <c r="CG110" s="122"/>
      <c r="CH110" s="122"/>
      <c r="CI110" s="122"/>
      <c r="CJ110" s="122"/>
      <c r="CK110" s="122"/>
      <c r="CL110" s="122"/>
      <c r="CM110" s="122"/>
      <c r="CN110" s="122"/>
      <c r="CO110" s="122"/>
      <c r="CP110" s="122"/>
      <c r="CQ110" s="122"/>
      <c r="CR110" s="122"/>
      <c r="CS110" s="122"/>
      <c r="CT110" s="122"/>
      <c r="CU110" s="122"/>
      <c r="CV110" s="122"/>
      <c r="CW110" s="122"/>
      <c r="CX110" s="122"/>
      <c r="CY110" s="122"/>
      <c r="CZ110" s="122"/>
      <c r="DA110" s="122"/>
      <c r="DB110" s="122"/>
      <c r="DC110" s="122"/>
      <c r="DD110" s="122"/>
      <c r="DE110" s="122"/>
      <c r="DF110" s="122"/>
      <c r="DG110" s="122"/>
      <c r="DH110" s="122"/>
      <c r="DI110" s="122"/>
      <c r="DJ110" s="122"/>
      <c r="DK110" s="122"/>
      <c r="DL110" s="122"/>
      <c r="DM110" s="122"/>
      <c r="DN110" s="122"/>
      <c r="DO110" s="122"/>
      <c r="DP110" s="122"/>
      <c r="DQ110" s="122"/>
      <c r="DR110" s="122"/>
      <c r="DS110" s="122"/>
      <c r="DT110" s="122"/>
      <c r="DU110" s="122"/>
      <c r="DV110" s="122"/>
      <c r="DW110" s="122"/>
      <c r="DX110" s="122"/>
      <c r="DY110" s="122"/>
      <c r="DZ110" s="122"/>
      <c r="EA110" s="122"/>
      <c r="EB110" s="122"/>
      <c r="EC110" s="122"/>
      <c r="ED110" s="122"/>
      <c r="EE110" s="122"/>
      <c r="EF110" s="122"/>
      <c r="EG110" s="122"/>
      <c r="EH110" s="122"/>
      <c r="EI110" s="122"/>
      <c r="EJ110" s="122"/>
      <c r="EK110" s="122"/>
      <c r="EL110" s="122"/>
      <c r="EM110" s="122"/>
      <c r="EN110" s="122"/>
      <c r="EO110" s="122"/>
      <c r="EP110" s="122"/>
      <c r="EQ110" s="122"/>
      <c r="ER110" s="122"/>
      <c r="ES110" s="122"/>
      <c r="ET110" s="122"/>
      <c r="EU110" s="122"/>
      <c r="EV110" s="122"/>
      <c r="EW110" s="122"/>
      <c r="EX110" s="122"/>
      <c r="EY110" s="122"/>
      <c r="EZ110" s="122"/>
      <c r="FA110" s="122"/>
      <c r="FB110" s="122"/>
      <c r="FC110" s="122"/>
      <c r="FD110" s="122"/>
      <c r="FE110" s="122"/>
      <c r="FF110" s="122"/>
      <c r="FG110" s="122"/>
      <c r="FH110" s="122"/>
      <c r="FI110" s="122"/>
      <c r="FJ110" s="122"/>
      <c r="FK110" s="122"/>
      <c r="FL110" s="122"/>
      <c r="FM110" s="122"/>
      <c r="FN110" s="122"/>
      <c r="FO110" s="122"/>
      <c r="FP110" s="122"/>
      <c r="FQ110" s="122"/>
      <c r="FR110" s="122"/>
      <c r="FS110" s="122"/>
      <c r="FT110" s="122"/>
      <c r="FU110" s="122"/>
      <c r="FV110" s="122"/>
      <c r="FW110" s="122"/>
      <c r="FX110" s="122"/>
      <c r="FY110" s="122"/>
      <c r="FZ110" s="122"/>
      <c r="GA110" s="122"/>
      <c r="GB110" s="122"/>
      <c r="GC110" s="122"/>
      <c r="GD110" s="122"/>
      <c r="GE110" s="122"/>
      <c r="GF110" s="122"/>
      <c r="GG110" s="122"/>
      <c r="GH110" s="122"/>
      <c r="GI110" s="122"/>
      <c r="GJ110" s="122"/>
      <c r="GK110" s="122"/>
      <c r="GL110" s="122"/>
      <c r="GM110" s="122"/>
      <c r="GN110" s="122"/>
      <c r="GO110" s="122"/>
      <c r="GP110" s="122"/>
      <c r="GQ110" s="122"/>
      <c r="GR110" s="122"/>
      <c r="GS110" s="122"/>
      <c r="GT110" s="122"/>
      <c r="GU110" s="122"/>
      <c r="GV110" s="122"/>
      <c r="GW110" s="122"/>
      <c r="GX110" s="122"/>
      <c r="GY110" s="122"/>
      <c r="GZ110" s="122"/>
      <c r="HA110" s="122"/>
      <c r="HB110" s="122"/>
      <c r="HC110" s="122"/>
      <c r="HD110" s="122"/>
      <c r="HE110" s="122"/>
      <c r="HF110" s="122"/>
      <c r="HG110" s="122"/>
      <c r="HH110" s="122"/>
      <c r="HI110" s="122"/>
      <c r="HJ110" s="122"/>
      <c r="HK110" s="122"/>
      <c r="HL110" s="122"/>
      <c r="HM110" s="122"/>
      <c r="HN110" s="122"/>
      <c r="HO110" s="122"/>
      <c r="HP110" s="122"/>
      <c r="HQ110" s="122"/>
      <c r="HR110" s="122"/>
      <c r="HS110" s="122"/>
      <c r="HT110" s="122"/>
      <c r="HU110" s="122"/>
      <c r="HV110" s="122"/>
      <c r="HW110" s="122"/>
      <c r="HX110" s="122"/>
      <c r="HY110" s="122"/>
      <c r="HZ110" s="122"/>
      <c r="IA110" s="122"/>
      <c r="IB110" s="122"/>
      <c r="IC110" s="122"/>
      <c r="ID110" s="122"/>
      <c r="IE110" s="122"/>
      <c r="IF110" s="122"/>
      <c r="IG110" s="122"/>
      <c r="IH110" s="122"/>
      <c r="II110" s="122"/>
      <c r="IJ110" s="122"/>
      <c r="IK110" s="122"/>
      <c r="IL110" s="122"/>
      <c r="IM110" s="122"/>
      <c r="IN110" s="122"/>
      <c r="IO110" s="122"/>
      <c r="IP110" s="122"/>
      <c r="IQ110" s="122"/>
      <c r="IR110" s="122"/>
      <c r="IS110" s="122"/>
      <c r="IT110" s="122"/>
      <c r="IU110" s="122"/>
      <c r="IV110" s="122"/>
      <c r="IW110" s="122"/>
      <c r="IX110" s="122"/>
      <c r="IY110" s="122"/>
      <c r="IZ110" s="122"/>
      <c r="JA110" s="122"/>
      <c r="JB110" s="122"/>
      <c r="JC110" s="122"/>
      <c r="JD110" s="122"/>
      <c r="JE110" s="122"/>
      <c r="JF110" s="122"/>
      <c r="JG110" s="122"/>
      <c r="JH110" s="122"/>
      <c r="JI110" s="122"/>
      <c r="JJ110" s="122"/>
      <c r="JK110" s="122"/>
      <c r="JL110" s="122"/>
      <c r="JM110" s="122"/>
      <c r="JN110" s="122"/>
      <c r="JO110" s="122"/>
      <c r="JP110" s="122"/>
      <c r="JQ110" s="122"/>
      <c r="JR110" s="122"/>
      <c r="JS110" s="122"/>
      <c r="JT110" s="122"/>
      <c r="JU110" s="122"/>
      <c r="JV110" s="122"/>
      <c r="JW110" s="122"/>
      <c r="JX110" s="122"/>
      <c r="JY110" s="122"/>
      <c r="JZ110" s="122"/>
      <c r="KA110" s="122"/>
      <c r="KB110" s="122"/>
      <c r="KC110" s="122"/>
      <c r="KD110" s="122"/>
      <c r="KE110" s="122"/>
      <c r="KF110" s="122"/>
      <c r="KG110" s="122"/>
      <c r="KH110" s="122"/>
      <c r="KI110" s="122"/>
      <c r="KJ110" s="122"/>
      <c r="KK110" s="122"/>
      <c r="KL110" s="122"/>
      <c r="KM110" s="122"/>
      <c r="KN110" s="122"/>
      <c r="KO110" s="122"/>
      <c r="KP110" s="122"/>
      <c r="KQ110" s="122"/>
      <c r="KR110" s="122"/>
      <c r="KS110" s="122"/>
      <c r="KT110" s="122"/>
      <c r="KU110" s="122"/>
      <c r="KV110" s="122"/>
      <c r="KW110" s="122"/>
      <c r="KX110" s="122"/>
      <c r="KY110" s="122"/>
      <c r="KZ110" s="122"/>
      <c r="LA110" s="122"/>
      <c r="LB110" s="122"/>
      <c r="LC110" s="122"/>
      <c r="LD110" s="122"/>
      <c r="LE110" s="122"/>
      <c r="LF110" s="122"/>
      <c r="LG110" s="122"/>
      <c r="LH110" s="122"/>
      <c r="LI110" s="122"/>
      <c r="LJ110" s="122"/>
      <c r="LK110" s="122"/>
      <c r="LL110" s="122"/>
      <c r="LM110" s="122"/>
      <c r="LN110" s="122"/>
      <c r="LO110" s="122"/>
      <c r="LP110" s="122"/>
      <c r="LQ110" s="122"/>
      <c r="LR110" s="122"/>
      <c r="LS110" s="122"/>
      <c r="LT110" s="122"/>
      <c r="LU110" s="122"/>
      <c r="LV110" s="122"/>
      <c r="LW110" s="122"/>
      <c r="LX110" s="122"/>
      <c r="LY110" s="122"/>
      <c r="LZ110" s="122"/>
      <c r="MA110" s="122"/>
      <c r="MB110" s="122"/>
      <c r="MC110" s="122"/>
      <c r="MD110" s="122"/>
      <c r="ME110" s="122"/>
      <c r="MF110" s="122"/>
      <c r="MG110" s="122"/>
      <c r="MH110" s="122"/>
      <c r="MI110" s="122"/>
      <c r="MJ110" s="122"/>
      <c r="MK110" s="122"/>
      <c r="ML110" s="122"/>
      <c r="MM110" s="122"/>
      <c r="MN110" s="122"/>
      <c r="MO110" s="122"/>
      <c r="MP110" s="122"/>
      <c r="MQ110" s="122"/>
      <c r="MR110" s="122"/>
      <c r="MS110" s="122"/>
      <c r="MT110" s="122"/>
      <c r="MU110" s="122"/>
      <c r="MV110" s="122"/>
      <c r="MW110" s="122"/>
      <c r="MX110" s="122"/>
      <c r="MY110" s="122"/>
      <c r="MZ110" s="122"/>
      <c r="NA110" s="122"/>
      <c r="NB110" s="122"/>
      <c r="NC110" s="122"/>
      <c r="ND110" s="122"/>
      <c r="NE110" s="122"/>
      <c r="NF110" s="122"/>
      <c r="NG110" s="122"/>
      <c r="NH110" s="122"/>
      <c r="NI110" s="122"/>
      <c r="NJ110" s="122"/>
      <c r="NK110" s="122"/>
      <c r="NL110" s="122"/>
      <c r="NM110" s="122"/>
      <c r="NN110" s="122"/>
      <c r="NO110" s="122"/>
      <c r="NP110" s="122"/>
      <c r="NQ110" s="122"/>
      <c r="NR110" s="122"/>
      <c r="NS110" s="122"/>
      <c r="NT110" s="122"/>
      <c r="NU110" s="122"/>
      <c r="NV110" s="122"/>
      <c r="NW110" s="122"/>
      <c r="NX110" s="122"/>
      <c r="NY110" s="122"/>
      <c r="NZ110" s="122"/>
      <c r="OA110" s="122"/>
      <c r="OB110" s="122"/>
      <c r="OC110" s="122"/>
      <c r="OD110" s="122"/>
      <c r="OE110" s="122"/>
      <c r="OF110" s="122"/>
      <c r="OG110" s="122"/>
      <c r="OH110" s="122"/>
      <c r="OI110" s="122"/>
      <c r="OJ110" s="122"/>
      <c r="OK110" s="122"/>
      <c r="OL110" s="122"/>
      <c r="OM110" s="122"/>
      <c r="ON110" s="122"/>
      <c r="OO110" s="122"/>
      <c r="OP110" s="122"/>
      <c r="OQ110" s="122"/>
      <c r="OR110" s="122"/>
      <c r="OS110" s="122"/>
      <c r="OT110" s="122"/>
      <c r="OU110" s="122"/>
      <c r="OV110" s="122"/>
      <c r="OW110" s="122"/>
      <c r="OX110" s="122"/>
      <c r="OY110" s="122"/>
      <c r="OZ110" s="122"/>
      <c r="PA110" s="122"/>
      <c r="PB110" s="122"/>
      <c r="PC110" s="122"/>
      <c r="PD110" s="122"/>
      <c r="PE110" s="122"/>
      <c r="PF110" s="122"/>
      <c r="PG110" s="122"/>
      <c r="PH110" s="122"/>
      <c r="PI110" s="122"/>
      <c r="PJ110" s="122"/>
      <c r="PK110" s="122"/>
      <c r="PL110" s="122"/>
      <c r="PM110" s="122"/>
      <c r="PN110" s="122"/>
      <c r="PO110" s="122"/>
      <c r="PP110" s="122"/>
      <c r="PQ110" s="122"/>
      <c r="PR110" s="122"/>
      <c r="PS110" s="122"/>
      <c r="PT110" s="122"/>
      <c r="PU110" s="122"/>
      <c r="PV110" s="122"/>
      <c r="PW110" s="122"/>
      <c r="PX110" s="122"/>
      <c r="PY110" s="122"/>
      <c r="PZ110" s="122"/>
      <c r="QA110" s="122"/>
      <c r="QB110" s="122"/>
      <c r="QC110" s="122"/>
      <c r="QD110" s="122"/>
      <c r="QE110" s="122"/>
      <c r="QF110" s="122"/>
      <c r="QG110" s="122"/>
      <c r="QH110" s="122"/>
      <c r="QI110" s="122"/>
      <c r="QJ110" s="122"/>
      <c r="QK110" s="122"/>
      <c r="QL110" s="122"/>
      <c r="QM110" s="122"/>
      <c r="QN110" s="122"/>
      <c r="QO110" s="122"/>
      <c r="QP110" s="122"/>
      <c r="QQ110" s="122"/>
      <c r="QR110" s="122"/>
      <c r="QS110" s="122"/>
      <c r="QT110" s="122"/>
      <c r="QU110" s="122"/>
      <c r="QV110" s="122"/>
      <c r="QW110" s="122"/>
      <c r="QX110" s="122"/>
      <c r="QY110" s="122"/>
      <c r="QZ110" s="122"/>
      <c r="RA110" s="122"/>
      <c r="RB110" s="122"/>
      <c r="RC110" s="122"/>
      <c r="RD110" s="122"/>
      <c r="RE110" s="122"/>
      <c r="RF110" s="122"/>
      <c r="RG110" s="122"/>
      <c r="RH110" s="122"/>
      <c r="RI110" s="122"/>
      <c r="RJ110" s="122"/>
      <c r="RK110" s="122"/>
      <c r="RL110" s="122"/>
      <c r="RM110" s="122"/>
      <c r="RN110" s="122"/>
      <c r="RO110" s="122"/>
      <c r="RP110" s="122"/>
      <c r="RQ110" s="122"/>
      <c r="RR110" s="122"/>
      <c r="RS110" s="122"/>
      <c r="RT110" s="122"/>
      <c r="RU110" s="122"/>
      <c r="RV110" s="122"/>
      <c r="RW110" s="122"/>
      <c r="RX110" s="122"/>
      <c r="RY110" s="122"/>
      <c r="RZ110" s="122"/>
      <c r="SA110" s="122"/>
      <c r="SB110" s="122"/>
      <c r="SC110" s="122"/>
      <c r="SD110" s="122"/>
      <c r="SE110" s="122"/>
      <c r="SF110" s="122"/>
      <c r="SG110" s="122"/>
      <c r="SH110" s="122"/>
      <c r="SI110" s="122"/>
      <c r="SJ110" s="122"/>
      <c r="SK110" s="122"/>
      <c r="SL110" s="122"/>
      <c r="SM110" s="122"/>
      <c r="SN110" s="122"/>
      <c r="SO110" s="122"/>
      <c r="SP110" s="122"/>
      <c r="SQ110" s="122"/>
      <c r="SR110" s="122"/>
      <c r="SS110" s="122"/>
      <c r="ST110" s="122"/>
      <c r="SU110" s="122"/>
      <c r="SV110" s="122"/>
      <c r="SW110" s="122"/>
      <c r="SX110" s="122"/>
      <c r="SY110" s="122"/>
      <c r="SZ110" s="122"/>
      <c r="TA110" s="122"/>
      <c r="TB110" s="122"/>
      <c r="TC110" s="122"/>
      <c r="TD110" s="122"/>
      <c r="TE110" s="122"/>
      <c r="TF110" s="122"/>
      <c r="TG110" s="122"/>
      <c r="TH110" s="122"/>
      <c r="TI110" s="122"/>
      <c r="TJ110" s="122"/>
      <c r="TK110" s="122"/>
      <c r="TL110" s="122"/>
      <c r="TM110" s="122"/>
      <c r="TN110" s="122"/>
      <c r="TO110" s="122"/>
      <c r="TP110" s="122"/>
      <c r="TQ110" s="122"/>
      <c r="TR110" s="122"/>
      <c r="TS110" s="122"/>
      <c r="TT110" s="122"/>
      <c r="TU110" s="122"/>
      <c r="TV110" s="122"/>
      <c r="TW110" s="122"/>
      <c r="TX110" s="122"/>
      <c r="TY110" s="122"/>
      <c r="TZ110" s="122"/>
      <c r="UA110" s="122"/>
      <c r="UB110" s="122"/>
      <c r="UC110" s="122"/>
      <c r="UD110" s="122"/>
      <c r="UE110" s="122"/>
      <c r="UF110" s="122"/>
      <c r="UG110" s="122"/>
      <c r="UH110" s="122"/>
      <c r="UI110" s="122"/>
      <c r="UJ110" s="122"/>
      <c r="UK110" s="122"/>
      <c r="UL110" s="122"/>
      <c r="UM110" s="122"/>
      <c r="UN110" s="122"/>
    </row>
    <row r="111" spans="1:560" s="212" customFormat="1">
      <c r="A111" s="160"/>
      <c r="B111" s="160"/>
      <c r="C111" s="160"/>
      <c r="D111" s="160"/>
      <c r="E111" s="160"/>
      <c r="F111" s="160"/>
      <c r="G111" s="160"/>
      <c r="H111" s="160"/>
      <c r="I111" s="160"/>
      <c r="J111" s="160"/>
      <c r="K111" s="160"/>
      <c r="L111" s="160"/>
      <c r="M111" s="160"/>
      <c r="N111" s="160"/>
      <c r="O111" s="160"/>
      <c r="P111" s="160"/>
      <c r="Q111" s="160"/>
      <c r="R111" s="160"/>
      <c r="S111" s="160"/>
      <c r="T111" s="160"/>
      <c r="U111" s="160"/>
      <c r="V111" s="160"/>
      <c r="W111" s="160"/>
      <c r="X111" s="160"/>
      <c r="Y111" s="160"/>
      <c r="Z111" s="160"/>
      <c r="AA111" s="160"/>
      <c r="AB111" s="160"/>
      <c r="AC111" s="160"/>
      <c r="AD111" s="160"/>
      <c r="AE111" s="160"/>
      <c r="AF111" s="160"/>
      <c r="AG111" s="160"/>
      <c r="AH111" s="160"/>
      <c r="AI111" s="160"/>
      <c r="AJ111" s="160"/>
      <c r="AT111" s="122"/>
      <c r="AU111" s="122"/>
      <c r="AV111" s="122"/>
      <c r="AW111" s="122"/>
      <c r="AX111" s="122"/>
      <c r="AY111" s="122"/>
      <c r="AZ111" s="122"/>
      <c r="BA111" s="122"/>
      <c r="BB111" s="122"/>
      <c r="BC111" s="122"/>
      <c r="BD111" s="122"/>
      <c r="BE111" s="122"/>
      <c r="BF111" s="122"/>
      <c r="BG111" s="122"/>
      <c r="BH111" s="122"/>
      <c r="BI111" s="122"/>
      <c r="BJ111" s="122"/>
      <c r="BK111" s="122"/>
      <c r="BL111" s="122"/>
      <c r="BM111" s="122"/>
      <c r="BN111" s="122"/>
      <c r="BO111" s="122"/>
      <c r="BP111" s="122"/>
      <c r="BQ111" s="122"/>
      <c r="BR111" s="122"/>
      <c r="BS111" s="122"/>
      <c r="BT111" s="122"/>
      <c r="BU111" s="122"/>
      <c r="BV111" s="122"/>
      <c r="BW111" s="122"/>
      <c r="BX111" s="122"/>
      <c r="BY111" s="122"/>
      <c r="BZ111" s="122"/>
      <c r="CA111" s="122"/>
      <c r="CB111" s="122"/>
      <c r="CC111" s="122"/>
      <c r="CD111" s="122"/>
      <c r="CE111" s="122"/>
      <c r="CF111" s="122"/>
      <c r="CG111" s="122"/>
      <c r="CH111" s="122"/>
      <c r="CI111" s="122"/>
      <c r="CJ111" s="122"/>
      <c r="CK111" s="122"/>
      <c r="CL111" s="122"/>
      <c r="CM111" s="122"/>
      <c r="CN111" s="122"/>
      <c r="CO111" s="122"/>
      <c r="CP111" s="122"/>
      <c r="CQ111" s="122"/>
      <c r="CR111" s="122"/>
      <c r="CS111" s="122"/>
      <c r="CT111" s="122"/>
      <c r="CU111" s="122"/>
      <c r="CV111" s="122"/>
      <c r="CW111" s="122"/>
      <c r="CX111" s="122"/>
      <c r="CY111" s="122"/>
      <c r="CZ111" s="122"/>
      <c r="DA111" s="122"/>
      <c r="DB111" s="122"/>
      <c r="DC111" s="122"/>
      <c r="DD111" s="122"/>
      <c r="DE111" s="122"/>
      <c r="DF111" s="122"/>
      <c r="DG111" s="122"/>
      <c r="DH111" s="122"/>
      <c r="DI111" s="122"/>
      <c r="DJ111" s="122"/>
      <c r="DK111" s="122"/>
      <c r="DL111" s="122"/>
      <c r="DM111" s="122"/>
      <c r="DN111" s="122"/>
      <c r="DO111" s="122"/>
      <c r="DP111" s="122"/>
      <c r="DQ111" s="122"/>
      <c r="DR111" s="122"/>
      <c r="DS111" s="122"/>
      <c r="DT111" s="122"/>
      <c r="DU111" s="122"/>
      <c r="DV111" s="122"/>
      <c r="DW111" s="122"/>
      <c r="DX111" s="122"/>
      <c r="DY111" s="122"/>
      <c r="DZ111" s="122"/>
      <c r="EA111" s="122"/>
      <c r="EB111" s="122"/>
      <c r="EC111" s="122"/>
      <c r="ED111" s="122"/>
      <c r="EE111" s="122"/>
      <c r="EF111" s="122"/>
      <c r="EG111" s="122"/>
      <c r="EH111" s="122"/>
      <c r="EI111" s="122"/>
      <c r="EJ111" s="122"/>
      <c r="EK111" s="122"/>
      <c r="EL111" s="122"/>
      <c r="EM111" s="122"/>
      <c r="EN111" s="122"/>
      <c r="EO111" s="122"/>
      <c r="EP111" s="122"/>
      <c r="EQ111" s="122"/>
      <c r="ER111" s="122"/>
      <c r="ES111" s="122"/>
      <c r="ET111" s="122"/>
      <c r="EU111" s="122"/>
      <c r="EV111" s="122"/>
      <c r="EW111" s="122"/>
      <c r="EX111" s="122"/>
      <c r="EY111" s="122"/>
      <c r="EZ111" s="122"/>
      <c r="FA111" s="122"/>
      <c r="FB111" s="122"/>
      <c r="FC111" s="122"/>
      <c r="FD111" s="122"/>
      <c r="FE111" s="122"/>
      <c r="FF111" s="122"/>
      <c r="FG111" s="122"/>
      <c r="FH111" s="122"/>
      <c r="FI111" s="122"/>
      <c r="FJ111" s="122"/>
      <c r="FK111" s="122"/>
      <c r="FL111" s="122"/>
      <c r="FM111" s="122"/>
      <c r="FN111" s="122"/>
      <c r="FO111" s="122"/>
      <c r="FP111" s="122"/>
      <c r="FQ111" s="122"/>
      <c r="FR111" s="122"/>
      <c r="FS111" s="122"/>
      <c r="FT111" s="122"/>
      <c r="FU111" s="122"/>
      <c r="FV111" s="122"/>
      <c r="FW111" s="122"/>
      <c r="FX111" s="122"/>
      <c r="FY111" s="122"/>
      <c r="FZ111" s="122"/>
      <c r="GA111" s="122"/>
      <c r="GB111" s="122"/>
      <c r="GC111" s="122"/>
      <c r="GD111" s="122"/>
      <c r="GE111" s="122"/>
      <c r="GF111" s="122"/>
      <c r="GG111" s="122"/>
      <c r="GH111" s="122"/>
      <c r="GI111" s="122"/>
      <c r="GJ111" s="122"/>
      <c r="GK111" s="122"/>
      <c r="GL111" s="122"/>
      <c r="GM111" s="122"/>
      <c r="GN111" s="122"/>
      <c r="GO111" s="122"/>
      <c r="GP111" s="122"/>
      <c r="GQ111" s="122"/>
      <c r="GR111" s="122"/>
      <c r="GS111" s="122"/>
      <c r="GT111" s="122"/>
      <c r="GU111" s="122"/>
      <c r="GV111" s="122"/>
      <c r="GW111" s="122"/>
      <c r="GX111" s="122"/>
      <c r="GY111" s="122"/>
      <c r="GZ111" s="122"/>
      <c r="HA111" s="122"/>
      <c r="HB111" s="122"/>
      <c r="HC111" s="122"/>
      <c r="HD111" s="122"/>
      <c r="HE111" s="122"/>
      <c r="HF111" s="122"/>
      <c r="HG111" s="122"/>
      <c r="HH111" s="122"/>
      <c r="HI111" s="122"/>
      <c r="HJ111" s="122"/>
      <c r="HK111" s="122"/>
      <c r="HL111" s="122"/>
      <c r="HM111" s="122"/>
      <c r="HN111" s="122"/>
      <c r="HO111" s="122"/>
      <c r="HP111" s="122"/>
      <c r="HQ111" s="122"/>
      <c r="HR111" s="122"/>
      <c r="HS111" s="122"/>
      <c r="HT111" s="122"/>
      <c r="HU111" s="122"/>
      <c r="HV111" s="122"/>
      <c r="HW111" s="122"/>
      <c r="HX111" s="122"/>
      <c r="HY111" s="122"/>
      <c r="HZ111" s="122"/>
      <c r="IA111" s="122"/>
      <c r="IB111" s="122"/>
      <c r="IC111" s="122"/>
      <c r="ID111" s="122"/>
      <c r="IE111" s="122"/>
      <c r="IF111" s="122"/>
      <c r="IG111" s="122"/>
      <c r="IH111" s="122"/>
      <c r="II111" s="122"/>
      <c r="IJ111" s="122"/>
      <c r="IK111" s="122"/>
      <c r="IL111" s="122"/>
      <c r="IM111" s="122"/>
      <c r="IN111" s="122"/>
      <c r="IO111" s="122"/>
      <c r="IP111" s="122"/>
      <c r="IQ111" s="122"/>
      <c r="IR111" s="122"/>
      <c r="IS111" s="122"/>
      <c r="IT111" s="122"/>
      <c r="IU111" s="122"/>
      <c r="IV111" s="122"/>
      <c r="IW111" s="122"/>
      <c r="IX111" s="122"/>
      <c r="IY111" s="122"/>
      <c r="IZ111" s="122"/>
      <c r="JA111" s="122"/>
      <c r="JB111" s="122"/>
      <c r="JC111" s="122"/>
      <c r="JD111" s="122"/>
      <c r="JE111" s="122"/>
      <c r="JF111" s="122"/>
      <c r="JG111" s="122"/>
      <c r="JH111" s="122"/>
      <c r="JI111" s="122"/>
      <c r="JJ111" s="122"/>
      <c r="JK111" s="122"/>
      <c r="JL111" s="122"/>
      <c r="JM111" s="122"/>
      <c r="JN111" s="122"/>
      <c r="JO111" s="122"/>
      <c r="JP111" s="122"/>
      <c r="JQ111" s="122"/>
      <c r="JR111" s="122"/>
      <c r="JS111" s="122"/>
      <c r="JT111" s="122"/>
      <c r="JU111" s="122"/>
      <c r="JV111" s="122"/>
      <c r="JW111" s="122"/>
      <c r="JX111" s="122"/>
      <c r="JY111" s="122"/>
      <c r="JZ111" s="122"/>
      <c r="KA111" s="122"/>
      <c r="KB111" s="122"/>
      <c r="KC111" s="122"/>
      <c r="KD111" s="122"/>
      <c r="KE111" s="122"/>
      <c r="KF111" s="122"/>
      <c r="KG111" s="122"/>
      <c r="KH111" s="122"/>
      <c r="KI111" s="122"/>
      <c r="KJ111" s="122"/>
      <c r="KK111" s="122"/>
      <c r="KL111" s="122"/>
      <c r="KM111" s="122"/>
      <c r="KN111" s="122"/>
      <c r="KO111" s="122"/>
      <c r="KP111" s="122"/>
      <c r="KQ111" s="122"/>
      <c r="KR111" s="122"/>
      <c r="KS111" s="122"/>
      <c r="KT111" s="122"/>
      <c r="KU111" s="122"/>
      <c r="KV111" s="122"/>
      <c r="KW111" s="122"/>
      <c r="KX111" s="122"/>
      <c r="KY111" s="122"/>
      <c r="KZ111" s="122"/>
      <c r="LA111" s="122"/>
      <c r="LB111" s="122"/>
      <c r="LC111" s="122"/>
      <c r="LD111" s="122"/>
      <c r="LE111" s="122"/>
      <c r="LF111" s="122"/>
      <c r="LG111" s="122"/>
      <c r="LH111" s="122"/>
      <c r="LI111" s="122"/>
      <c r="LJ111" s="122"/>
      <c r="LK111" s="122"/>
      <c r="LL111" s="122"/>
      <c r="LM111" s="122"/>
      <c r="LN111" s="122"/>
      <c r="LO111" s="122"/>
      <c r="LP111" s="122"/>
      <c r="LQ111" s="122"/>
      <c r="LR111" s="122"/>
      <c r="LS111" s="122"/>
      <c r="LT111" s="122"/>
      <c r="LU111" s="122"/>
      <c r="LV111" s="122"/>
      <c r="LW111" s="122"/>
      <c r="LX111" s="122"/>
      <c r="LY111" s="122"/>
      <c r="LZ111" s="122"/>
      <c r="MA111" s="122"/>
      <c r="MB111" s="122"/>
      <c r="MC111" s="122"/>
      <c r="MD111" s="122"/>
      <c r="ME111" s="122"/>
      <c r="MF111" s="122"/>
      <c r="MG111" s="122"/>
      <c r="MH111" s="122"/>
      <c r="MI111" s="122"/>
      <c r="MJ111" s="122"/>
      <c r="MK111" s="122"/>
      <c r="ML111" s="122"/>
      <c r="MM111" s="122"/>
      <c r="MN111" s="122"/>
      <c r="MO111" s="122"/>
      <c r="MP111" s="122"/>
      <c r="MQ111" s="122"/>
      <c r="MR111" s="122"/>
      <c r="MS111" s="122"/>
      <c r="MT111" s="122"/>
      <c r="MU111" s="122"/>
      <c r="MV111" s="122"/>
      <c r="MW111" s="122"/>
      <c r="MX111" s="122"/>
      <c r="MY111" s="122"/>
      <c r="MZ111" s="122"/>
      <c r="NA111" s="122"/>
      <c r="NB111" s="122"/>
      <c r="NC111" s="122"/>
      <c r="ND111" s="122"/>
      <c r="NE111" s="122"/>
      <c r="NF111" s="122"/>
      <c r="NG111" s="122"/>
      <c r="NH111" s="122"/>
      <c r="NI111" s="122"/>
      <c r="NJ111" s="122"/>
      <c r="NK111" s="122"/>
      <c r="NL111" s="122"/>
      <c r="NM111" s="122"/>
      <c r="NN111" s="122"/>
      <c r="NO111" s="122"/>
      <c r="NP111" s="122"/>
      <c r="NQ111" s="122"/>
      <c r="NR111" s="122"/>
      <c r="NS111" s="122"/>
      <c r="NT111" s="122"/>
      <c r="NU111" s="122"/>
      <c r="NV111" s="122"/>
      <c r="NW111" s="122"/>
      <c r="NX111" s="122"/>
      <c r="NY111" s="122"/>
      <c r="NZ111" s="122"/>
      <c r="OA111" s="122"/>
      <c r="OB111" s="122"/>
      <c r="OC111" s="122"/>
      <c r="OD111" s="122"/>
      <c r="OE111" s="122"/>
      <c r="OF111" s="122"/>
      <c r="OG111" s="122"/>
      <c r="OH111" s="122"/>
      <c r="OI111" s="122"/>
      <c r="OJ111" s="122"/>
      <c r="OK111" s="122"/>
      <c r="OL111" s="122"/>
      <c r="OM111" s="122"/>
      <c r="ON111" s="122"/>
      <c r="OO111" s="122"/>
      <c r="OP111" s="122"/>
      <c r="OQ111" s="122"/>
      <c r="OR111" s="122"/>
      <c r="OS111" s="122"/>
      <c r="OT111" s="122"/>
      <c r="OU111" s="122"/>
      <c r="OV111" s="122"/>
      <c r="OW111" s="122"/>
      <c r="OX111" s="122"/>
      <c r="OY111" s="122"/>
      <c r="OZ111" s="122"/>
      <c r="PA111" s="122"/>
      <c r="PB111" s="122"/>
      <c r="PC111" s="122"/>
      <c r="PD111" s="122"/>
      <c r="PE111" s="122"/>
      <c r="PF111" s="122"/>
      <c r="PG111" s="122"/>
      <c r="PH111" s="122"/>
      <c r="PI111" s="122"/>
      <c r="PJ111" s="122"/>
      <c r="PK111" s="122"/>
      <c r="PL111" s="122"/>
      <c r="PM111" s="122"/>
      <c r="PN111" s="122"/>
      <c r="PO111" s="122"/>
      <c r="PP111" s="122"/>
      <c r="PQ111" s="122"/>
      <c r="PR111" s="122"/>
      <c r="PS111" s="122"/>
      <c r="PT111" s="122"/>
      <c r="PU111" s="122"/>
      <c r="PV111" s="122"/>
      <c r="PW111" s="122"/>
      <c r="PX111" s="122"/>
      <c r="PY111" s="122"/>
      <c r="PZ111" s="122"/>
      <c r="QA111" s="122"/>
      <c r="QB111" s="122"/>
      <c r="QC111" s="122"/>
      <c r="QD111" s="122"/>
      <c r="QE111" s="122"/>
      <c r="QF111" s="122"/>
      <c r="QG111" s="122"/>
      <c r="QH111" s="122"/>
      <c r="QI111" s="122"/>
      <c r="QJ111" s="122"/>
      <c r="QK111" s="122"/>
      <c r="QL111" s="122"/>
      <c r="QM111" s="122"/>
      <c r="QN111" s="122"/>
      <c r="QO111" s="122"/>
      <c r="QP111" s="122"/>
      <c r="QQ111" s="122"/>
      <c r="QR111" s="122"/>
      <c r="QS111" s="122"/>
      <c r="QT111" s="122"/>
      <c r="QU111" s="122"/>
      <c r="QV111" s="122"/>
      <c r="QW111" s="122"/>
      <c r="QX111" s="122"/>
      <c r="QY111" s="122"/>
      <c r="QZ111" s="122"/>
      <c r="RA111" s="122"/>
      <c r="RB111" s="122"/>
      <c r="RC111" s="122"/>
      <c r="RD111" s="122"/>
      <c r="RE111" s="122"/>
      <c r="RF111" s="122"/>
      <c r="RG111" s="122"/>
      <c r="RH111" s="122"/>
      <c r="RI111" s="122"/>
      <c r="RJ111" s="122"/>
      <c r="RK111" s="122"/>
      <c r="RL111" s="122"/>
      <c r="RM111" s="122"/>
      <c r="RN111" s="122"/>
      <c r="RO111" s="122"/>
      <c r="RP111" s="122"/>
      <c r="RQ111" s="122"/>
      <c r="RR111" s="122"/>
      <c r="RS111" s="122"/>
      <c r="RT111" s="122"/>
      <c r="RU111" s="122"/>
      <c r="RV111" s="122"/>
      <c r="RW111" s="122"/>
      <c r="RX111" s="122"/>
      <c r="RY111" s="122"/>
      <c r="RZ111" s="122"/>
      <c r="SA111" s="122"/>
      <c r="SB111" s="122"/>
      <c r="SC111" s="122"/>
      <c r="SD111" s="122"/>
      <c r="SE111" s="122"/>
      <c r="SF111" s="122"/>
      <c r="SG111" s="122"/>
      <c r="SH111" s="122"/>
      <c r="SI111" s="122"/>
      <c r="SJ111" s="122"/>
      <c r="SK111" s="122"/>
      <c r="SL111" s="122"/>
      <c r="SM111" s="122"/>
      <c r="SN111" s="122"/>
      <c r="SO111" s="122"/>
      <c r="SP111" s="122"/>
      <c r="SQ111" s="122"/>
      <c r="SR111" s="122"/>
      <c r="SS111" s="122"/>
      <c r="ST111" s="122"/>
      <c r="SU111" s="122"/>
      <c r="SV111" s="122"/>
      <c r="SW111" s="122"/>
      <c r="SX111" s="122"/>
      <c r="SY111" s="122"/>
      <c r="SZ111" s="122"/>
      <c r="TA111" s="122"/>
      <c r="TB111" s="122"/>
      <c r="TC111" s="122"/>
      <c r="TD111" s="122"/>
      <c r="TE111" s="122"/>
      <c r="TF111" s="122"/>
      <c r="TG111" s="122"/>
      <c r="TH111" s="122"/>
      <c r="TI111" s="122"/>
      <c r="TJ111" s="122"/>
      <c r="TK111" s="122"/>
      <c r="TL111" s="122"/>
      <c r="TM111" s="122"/>
      <c r="TN111" s="122"/>
      <c r="TO111" s="122"/>
      <c r="TP111" s="122"/>
      <c r="TQ111" s="122"/>
      <c r="TR111" s="122"/>
      <c r="TS111" s="122"/>
      <c r="TT111" s="122"/>
      <c r="TU111" s="122"/>
      <c r="TV111" s="122"/>
      <c r="TW111" s="122"/>
      <c r="TX111" s="122"/>
      <c r="TY111" s="122"/>
      <c r="TZ111" s="122"/>
      <c r="UA111" s="122"/>
      <c r="UB111" s="122"/>
      <c r="UC111" s="122"/>
      <c r="UD111" s="122"/>
      <c r="UE111" s="122"/>
      <c r="UF111" s="122"/>
      <c r="UG111" s="122"/>
      <c r="UH111" s="122"/>
      <c r="UI111" s="122"/>
      <c r="UJ111" s="122"/>
      <c r="UK111" s="122"/>
      <c r="UL111" s="122"/>
      <c r="UM111" s="122"/>
      <c r="UN111" s="122"/>
    </row>
    <row r="112" spans="1:560" s="212" customFormat="1">
      <c r="A112" s="160"/>
      <c r="B112" s="160"/>
      <c r="C112" s="160"/>
      <c r="D112" s="160"/>
      <c r="E112" s="160"/>
      <c r="F112" s="160"/>
      <c r="G112" s="160"/>
      <c r="H112" s="160"/>
      <c r="I112" s="160"/>
      <c r="J112" s="160"/>
      <c r="K112" s="160"/>
      <c r="L112" s="160"/>
      <c r="M112" s="160"/>
      <c r="N112" s="160"/>
      <c r="O112" s="160"/>
      <c r="P112" s="160"/>
      <c r="Q112" s="160"/>
      <c r="R112" s="160"/>
      <c r="S112" s="160"/>
      <c r="T112" s="160"/>
      <c r="U112" s="160"/>
      <c r="V112" s="160"/>
      <c r="W112" s="160"/>
      <c r="X112" s="160"/>
      <c r="Y112" s="160"/>
      <c r="Z112" s="160"/>
      <c r="AA112" s="160"/>
      <c r="AB112" s="160"/>
      <c r="AC112" s="160"/>
      <c r="AD112" s="160"/>
      <c r="AE112" s="160"/>
      <c r="AF112" s="160"/>
      <c r="AG112" s="160"/>
      <c r="AH112" s="160"/>
      <c r="AI112" s="160"/>
      <c r="AJ112" s="160"/>
      <c r="AT112" s="122"/>
      <c r="AU112" s="122"/>
      <c r="AV112" s="122"/>
      <c r="AW112" s="122"/>
      <c r="AX112" s="122"/>
      <c r="AY112" s="122"/>
      <c r="AZ112" s="122"/>
      <c r="BA112" s="122"/>
      <c r="BB112" s="122"/>
      <c r="BC112" s="122"/>
      <c r="BD112" s="122"/>
      <c r="BE112" s="122"/>
      <c r="BF112" s="122"/>
      <c r="BG112" s="122"/>
      <c r="BH112" s="122"/>
      <c r="BI112" s="122"/>
      <c r="BJ112" s="122"/>
      <c r="BK112" s="122"/>
      <c r="BL112" s="122"/>
      <c r="BM112" s="122"/>
      <c r="BN112" s="122"/>
      <c r="BO112" s="122"/>
      <c r="BP112" s="122"/>
      <c r="BQ112" s="122"/>
      <c r="BR112" s="122"/>
      <c r="BS112" s="122"/>
      <c r="BT112" s="122"/>
      <c r="BU112" s="122"/>
      <c r="BV112" s="122"/>
      <c r="BW112" s="122"/>
      <c r="BX112" s="122"/>
      <c r="BY112" s="122"/>
      <c r="BZ112" s="122"/>
      <c r="CA112" s="122"/>
      <c r="CB112" s="122"/>
      <c r="CC112" s="122"/>
      <c r="CD112" s="122"/>
      <c r="CE112" s="122"/>
      <c r="CF112" s="122"/>
      <c r="CG112" s="122"/>
      <c r="CH112" s="122"/>
      <c r="CI112" s="122"/>
      <c r="CJ112" s="122"/>
      <c r="CK112" s="122"/>
      <c r="CL112" s="122"/>
      <c r="CM112" s="122"/>
      <c r="CN112" s="122"/>
      <c r="CO112" s="122"/>
      <c r="CP112" s="122"/>
      <c r="CQ112" s="122"/>
      <c r="CR112" s="122"/>
      <c r="CS112" s="122"/>
      <c r="CT112" s="122"/>
      <c r="CU112" s="122"/>
      <c r="CV112" s="122"/>
      <c r="CW112" s="122"/>
      <c r="CX112" s="122"/>
      <c r="CY112" s="122"/>
      <c r="CZ112" s="122"/>
      <c r="DA112" s="122"/>
      <c r="DB112" s="122"/>
      <c r="DC112" s="122"/>
      <c r="DD112" s="122"/>
      <c r="DE112" s="122"/>
      <c r="DF112" s="122"/>
      <c r="DG112" s="122"/>
      <c r="DH112" s="122"/>
      <c r="DI112" s="122"/>
      <c r="DJ112" s="122"/>
      <c r="DK112" s="122"/>
      <c r="DL112" s="122"/>
      <c r="DM112" s="122"/>
      <c r="DN112" s="122"/>
      <c r="DO112" s="122"/>
      <c r="DP112" s="122"/>
      <c r="DQ112" s="122"/>
      <c r="DR112" s="122"/>
      <c r="DS112" s="122"/>
      <c r="DT112" s="122"/>
      <c r="DU112" s="122"/>
      <c r="DV112" s="122"/>
      <c r="DW112" s="122"/>
      <c r="DX112" s="122"/>
      <c r="DY112" s="122"/>
      <c r="DZ112" s="122"/>
      <c r="EA112" s="122"/>
      <c r="EB112" s="122"/>
      <c r="EC112" s="122"/>
      <c r="ED112" s="122"/>
      <c r="EE112" s="122"/>
      <c r="EF112" s="122"/>
      <c r="EG112" s="122"/>
      <c r="EH112" s="122"/>
      <c r="EI112" s="122"/>
      <c r="EJ112" s="122"/>
      <c r="EK112" s="122"/>
      <c r="EL112" s="122"/>
      <c r="EM112" s="122"/>
      <c r="EN112" s="122"/>
      <c r="EO112" s="122"/>
      <c r="EP112" s="122"/>
      <c r="EQ112" s="122"/>
      <c r="ER112" s="122"/>
      <c r="ES112" s="122"/>
      <c r="ET112" s="122"/>
      <c r="EU112" s="122"/>
      <c r="EV112" s="122"/>
      <c r="EW112" s="122"/>
      <c r="EX112" s="122"/>
      <c r="EY112" s="122"/>
      <c r="EZ112" s="122"/>
      <c r="FA112" s="122"/>
      <c r="FB112" s="122"/>
      <c r="FC112" s="122"/>
      <c r="FD112" s="122"/>
      <c r="FE112" s="122"/>
      <c r="FF112" s="122"/>
      <c r="FG112" s="122"/>
      <c r="FH112" s="122"/>
      <c r="FI112" s="122"/>
      <c r="FJ112" s="122"/>
      <c r="FK112" s="122"/>
      <c r="FL112" s="122"/>
      <c r="FM112" s="122"/>
      <c r="FN112" s="122"/>
      <c r="FO112" s="122"/>
      <c r="FP112" s="122"/>
      <c r="FQ112" s="122"/>
      <c r="FR112" s="122"/>
      <c r="FS112" s="122"/>
      <c r="FT112" s="122"/>
      <c r="FU112" s="122"/>
      <c r="FV112" s="122"/>
      <c r="FW112" s="122"/>
      <c r="FX112" s="122"/>
      <c r="FY112" s="122"/>
      <c r="FZ112" s="122"/>
      <c r="GA112" s="122"/>
      <c r="GB112" s="122"/>
      <c r="GC112" s="122"/>
      <c r="GD112" s="122"/>
      <c r="GE112" s="122"/>
      <c r="GF112" s="122"/>
      <c r="GG112" s="122"/>
      <c r="GH112" s="122"/>
      <c r="GI112" s="122"/>
      <c r="GJ112" s="122"/>
      <c r="GK112" s="122"/>
      <c r="GL112" s="122"/>
      <c r="GM112" s="122"/>
      <c r="GN112" s="122"/>
      <c r="GO112" s="122"/>
      <c r="GP112" s="122"/>
      <c r="GQ112" s="122"/>
      <c r="GR112" s="122"/>
      <c r="GS112" s="122"/>
      <c r="GT112" s="122"/>
      <c r="GU112" s="122"/>
      <c r="GV112" s="122"/>
      <c r="GW112" s="122"/>
      <c r="GX112" s="122"/>
      <c r="GY112" s="122"/>
      <c r="GZ112" s="122"/>
      <c r="HA112" s="122"/>
      <c r="HB112" s="122"/>
      <c r="HC112" s="122"/>
      <c r="HD112" s="122"/>
      <c r="HE112" s="122"/>
      <c r="HF112" s="122"/>
      <c r="HG112" s="122"/>
      <c r="HH112" s="122"/>
      <c r="HI112" s="122"/>
      <c r="HJ112" s="122"/>
      <c r="HK112" s="122"/>
      <c r="HL112" s="122"/>
      <c r="HM112" s="122"/>
      <c r="HN112" s="122"/>
      <c r="HO112" s="122"/>
      <c r="HP112" s="122"/>
      <c r="HQ112" s="122"/>
      <c r="HR112" s="122"/>
      <c r="HS112" s="122"/>
      <c r="HT112" s="122"/>
      <c r="HU112" s="122"/>
      <c r="HV112" s="122"/>
      <c r="HW112" s="122"/>
      <c r="HX112" s="122"/>
      <c r="HY112" s="122"/>
      <c r="HZ112" s="122"/>
      <c r="IA112" s="122"/>
      <c r="IB112" s="122"/>
      <c r="IC112" s="122"/>
      <c r="ID112" s="122"/>
      <c r="IE112" s="122"/>
      <c r="IF112" s="122"/>
      <c r="IG112" s="122"/>
      <c r="IH112" s="122"/>
      <c r="II112" s="122"/>
      <c r="IJ112" s="122"/>
      <c r="IK112" s="122"/>
      <c r="IL112" s="122"/>
      <c r="IM112" s="122"/>
      <c r="IN112" s="122"/>
      <c r="IO112" s="122"/>
      <c r="IP112" s="122"/>
      <c r="IQ112" s="122"/>
      <c r="IR112" s="122"/>
      <c r="IS112" s="122"/>
      <c r="IT112" s="122"/>
      <c r="IU112" s="122"/>
      <c r="IV112" s="122"/>
      <c r="IW112" s="122"/>
      <c r="IX112" s="122"/>
      <c r="IY112" s="122"/>
      <c r="IZ112" s="122"/>
      <c r="JA112" s="122"/>
      <c r="JB112" s="122"/>
      <c r="JC112" s="122"/>
      <c r="JD112" s="122"/>
      <c r="JE112" s="122"/>
      <c r="JF112" s="122"/>
      <c r="JG112" s="122"/>
      <c r="JH112" s="122"/>
      <c r="JI112" s="122"/>
      <c r="JJ112" s="122"/>
      <c r="JK112" s="122"/>
      <c r="JL112" s="122"/>
      <c r="JM112" s="122"/>
      <c r="JN112" s="122"/>
      <c r="JO112" s="122"/>
      <c r="JP112" s="122"/>
      <c r="JQ112" s="122"/>
      <c r="JR112" s="122"/>
      <c r="JS112" s="122"/>
      <c r="JT112" s="122"/>
      <c r="JU112" s="122"/>
      <c r="JV112" s="122"/>
      <c r="JW112" s="122"/>
      <c r="JX112" s="122"/>
      <c r="JY112" s="122"/>
      <c r="JZ112" s="122"/>
      <c r="KA112" s="122"/>
      <c r="KB112" s="122"/>
      <c r="KC112" s="122"/>
      <c r="KD112" s="122"/>
      <c r="KE112" s="122"/>
      <c r="KF112" s="122"/>
      <c r="KG112" s="122"/>
      <c r="KH112" s="122"/>
      <c r="KI112" s="122"/>
      <c r="KJ112" s="122"/>
      <c r="KK112" s="122"/>
      <c r="KL112" s="122"/>
      <c r="KM112" s="122"/>
      <c r="KN112" s="122"/>
      <c r="KO112" s="122"/>
      <c r="KP112" s="122"/>
      <c r="KQ112" s="122"/>
      <c r="KR112" s="122"/>
      <c r="KS112" s="122"/>
      <c r="KT112" s="122"/>
      <c r="KU112" s="122"/>
      <c r="KV112" s="122"/>
      <c r="KW112" s="122"/>
      <c r="KX112" s="122"/>
      <c r="KY112" s="122"/>
      <c r="KZ112" s="122"/>
      <c r="LA112" s="122"/>
      <c r="LB112" s="122"/>
      <c r="LC112" s="122"/>
      <c r="LD112" s="122"/>
      <c r="LE112" s="122"/>
      <c r="LF112" s="122"/>
      <c r="LG112" s="122"/>
      <c r="LH112" s="122"/>
      <c r="LI112" s="122"/>
      <c r="LJ112" s="122"/>
      <c r="LK112" s="122"/>
      <c r="LL112" s="122"/>
      <c r="LM112" s="122"/>
      <c r="LN112" s="122"/>
      <c r="LO112" s="122"/>
      <c r="LP112" s="122"/>
      <c r="LQ112" s="122"/>
      <c r="LR112" s="122"/>
      <c r="LS112" s="122"/>
      <c r="LT112" s="122"/>
      <c r="LU112" s="122"/>
      <c r="LV112" s="122"/>
      <c r="LW112" s="122"/>
      <c r="LX112" s="122"/>
      <c r="LY112" s="122"/>
      <c r="LZ112" s="122"/>
      <c r="MA112" s="122"/>
      <c r="MB112" s="122"/>
      <c r="MC112" s="122"/>
      <c r="MD112" s="122"/>
      <c r="ME112" s="122"/>
      <c r="MF112" s="122"/>
      <c r="MG112" s="122"/>
      <c r="MH112" s="122"/>
      <c r="MI112" s="122"/>
      <c r="MJ112" s="122"/>
      <c r="MK112" s="122"/>
      <c r="ML112" s="122"/>
      <c r="MM112" s="122"/>
      <c r="MN112" s="122"/>
      <c r="MO112" s="122"/>
      <c r="MP112" s="122"/>
      <c r="MQ112" s="122"/>
      <c r="MR112" s="122"/>
      <c r="MS112" s="122"/>
      <c r="MT112" s="122"/>
      <c r="MU112" s="122"/>
      <c r="MV112" s="122"/>
      <c r="MW112" s="122"/>
      <c r="MX112" s="122"/>
      <c r="MY112" s="122"/>
      <c r="MZ112" s="122"/>
      <c r="NA112" s="122"/>
      <c r="NB112" s="122"/>
      <c r="NC112" s="122"/>
      <c r="ND112" s="122"/>
      <c r="NE112" s="122"/>
      <c r="NF112" s="122"/>
      <c r="NG112" s="122"/>
      <c r="NH112" s="122"/>
      <c r="NI112" s="122"/>
      <c r="NJ112" s="122"/>
      <c r="NK112" s="122"/>
      <c r="NL112" s="122"/>
      <c r="NM112" s="122"/>
      <c r="NN112" s="122"/>
      <c r="NO112" s="122"/>
      <c r="NP112" s="122"/>
      <c r="NQ112" s="122"/>
      <c r="NR112" s="122"/>
      <c r="NS112" s="122"/>
      <c r="NT112" s="122"/>
      <c r="NU112" s="122"/>
      <c r="NV112" s="122"/>
      <c r="NW112" s="122"/>
      <c r="NX112" s="122"/>
      <c r="NY112" s="122"/>
      <c r="NZ112" s="122"/>
      <c r="OA112" s="122"/>
      <c r="OB112" s="122"/>
      <c r="OC112" s="122"/>
      <c r="OD112" s="122"/>
      <c r="OE112" s="122"/>
      <c r="OF112" s="122"/>
      <c r="OG112" s="122"/>
      <c r="OH112" s="122"/>
      <c r="OI112" s="122"/>
      <c r="OJ112" s="122"/>
      <c r="OK112" s="122"/>
      <c r="OL112" s="122"/>
      <c r="OM112" s="122"/>
      <c r="ON112" s="122"/>
      <c r="OO112" s="122"/>
      <c r="OP112" s="122"/>
      <c r="OQ112" s="122"/>
      <c r="OR112" s="122"/>
      <c r="OS112" s="122"/>
      <c r="OT112" s="122"/>
      <c r="OU112" s="122"/>
      <c r="OV112" s="122"/>
      <c r="OW112" s="122"/>
      <c r="OX112" s="122"/>
      <c r="OY112" s="122"/>
      <c r="OZ112" s="122"/>
      <c r="PA112" s="122"/>
      <c r="PB112" s="122"/>
      <c r="PC112" s="122"/>
      <c r="PD112" s="122"/>
      <c r="PE112" s="122"/>
      <c r="PF112" s="122"/>
      <c r="PG112" s="122"/>
      <c r="PH112" s="122"/>
      <c r="PI112" s="122"/>
      <c r="PJ112" s="122"/>
      <c r="PK112" s="122"/>
      <c r="PL112" s="122"/>
      <c r="PM112" s="122"/>
      <c r="PN112" s="122"/>
      <c r="PO112" s="122"/>
      <c r="PP112" s="122"/>
      <c r="PQ112" s="122"/>
      <c r="PR112" s="122"/>
      <c r="PS112" s="122"/>
      <c r="PT112" s="122"/>
      <c r="PU112" s="122"/>
      <c r="PV112" s="122"/>
      <c r="PW112" s="122"/>
      <c r="PX112" s="122"/>
      <c r="PY112" s="122"/>
      <c r="PZ112" s="122"/>
      <c r="QA112" s="122"/>
      <c r="QB112" s="122"/>
      <c r="QC112" s="122"/>
      <c r="QD112" s="122"/>
      <c r="QE112" s="122"/>
      <c r="QF112" s="122"/>
      <c r="QG112" s="122"/>
      <c r="QH112" s="122"/>
      <c r="QI112" s="122"/>
      <c r="QJ112" s="122"/>
      <c r="QK112" s="122"/>
      <c r="QL112" s="122"/>
      <c r="QM112" s="122"/>
      <c r="QN112" s="122"/>
      <c r="QO112" s="122"/>
      <c r="QP112" s="122"/>
      <c r="QQ112" s="122"/>
      <c r="QR112" s="122"/>
      <c r="QS112" s="122"/>
      <c r="QT112" s="122"/>
      <c r="QU112" s="122"/>
      <c r="QV112" s="122"/>
      <c r="QW112" s="122"/>
      <c r="QX112" s="122"/>
      <c r="QY112" s="122"/>
      <c r="QZ112" s="122"/>
      <c r="RA112" s="122"/>
      <c r="RB112" s="122"/>
      <c r="RC112" s="122"/>
      <c r="RD112" s="122"/>
      <c r="RE112" s="122"/>
      <c r="RF112" s="122"/>
      <c r="RG112" s="122"/>
      <c r="RH112" s="122"/>
      <c r="RI112" s="122"/>
      <c r="RJ112" s="122"/>
      <c r="RK112" s="122"/>
      <c r="RL112" s="122"/>
      <c r="RM112" s="122"/>
      <c r="RN112" s="122"/>
      <c r="RO112" s="122"/>
      <c r="RP112" s="122"/>
      <c r="RQ112" s="122"/>
      <c r="RR112" s="122"/>
      <c r="RS112" s="122"/>
      <c r="RT112" s="122"/>
      <c r="RU112" s="122"/>
      <c r="RV112" s="122"/>
      <c r="RW112" s="122"/>
      <c r="RX112" s="122"/>
      <c r="RY112" s="122"/>
      <c r="RZ112" s="122"/>
      <c r="SA112" s="122"/>
      <c r="SB112" s="122"/>
      <c r="SC112" s="122"/>
      <c r="SD112" s="122"/>
      <c r="SE112" s="122"/>
      <c r="SF112" s="122"/>
      <c r="SG112" s="122"/>
      <c r="SH112" s="122"/>
      <c r="SI112" s="122"/>
      <c r="SJ112" s="122"/>
      <c r="SK112" s="122"/>
      <c r="SL112" s="122"/>
      <c r="SM112" s="122"/>
      <c r="SN112" s="122"/>
      <c r="SO112" s="122"/>
      <c r="SP112" s="122"/>
      <c r="SQ112" s="122"/>
      <c r="SR112" s="122"/>
      <c r="SS112" s="122"/>
      <c r="ST112" s="122"/>
      <c r="SU112" s="122"/>
      <c r="SV112" s="122"/>
      <c r="SW112" s="122"/>
      <c r="SX112" s="122"/>
      <c r="SY112" s="122"/>
      <c r="SZ112" s="122"/>
      <c r="TA112" s="122"/>
      <c r="TB112" s="122"/>
      <c r="TC112" s="122"/>
      <c r="TD112" s="122"/>
      <c r="TE112" s="122"/>
      <c r="TF112" s="122"/>
      <c r="TG112" s="122"/>
      <c r="TH112" s="122"/>
      <c r="TI112" s="122"/>
      <c r="TJ112" s="122"/>
      <c r="TK112" s="122"/>
      <c r="TL112" s="122"/>
      <c r="TM112" s="122"/>
      <c r="TN112" s="122"/>
      <c r="TO112" s="122"/>
      <c r="TP112" s="122"/>
      <c r="TQ112" s="122"/>
      <c r="TR112" s="122"/>
      <c r="TS112" s="122"/>
      <c r="TT112" s="122"/>
      <c r="TU112" s="122"/>
      <c r="TV112" s="122"/>
      <c r="TW112" s="122"/>
      <c r="TX112" s="122"/>
      <c r="TY112" s="122"/>
      <c r="TZ112" s="122"/>
      <c r="UA112" s="122"/>
      <c r="UB112" s="122"/>
      <c r="UC112" s="122"/>
      <c r="UD112" s="122"/>
      <c r="UE112" s="122"/>
      <c r="UF112" s="122"/>
      <c r="UG112" s="122"/>
      <c r="UH112" s="122"/>
      <c r="UI112" s="122"/>
      <c r="UJ112" s="122"/>
      <c r="UK112" s="122"/>
      <c r="UL112" s="122"/>
      <c r="UM112" s="122"/>
      <c r="UN112" s="122"/>
    </row>
    <row r="113" spans="1:560" s="212" customFormat="1">
      <c r="A113" s="160"/>
      <c r="B113" s="160"/>
      <c r="C113" s="160"/>
      <c r="D113" s="160"/>
      <c r="E113" s="160"/>
      <c r="F113" s="160"/>
      <c r="G113" s="160"/>
      <c r="H113" s="160"/>
      <c r="I113" s="160"/>
      <c r="J113" s="160"/>
      <c r="K113" s="160"/>
      <c r="L113" s="160"/>
      <c r="M113" s="160"/>
      <c r="N113" s="160"/>
      <c r="O113" s="160"/>
      <c r="P113" s="160"/>
      <c r="Q113" s="160"/>
      <c r="R113" s="160"/>
      <c r="S113" s="160"/>
      <c r="T113" s="160"/>
      <c r="U113" s="160"/>
      <c r="V113" s="160"/>
      <c r="W113" s="160"/>
      <c r="X113" s="160"/>
      <c r="Y113" s="160"/>
      <c r="Z113" s="160"/>
      <c r="AA113" s="160"/>
      <c r="AB113" s="160"/>
      <c r="AC113" s="160"/>
      <c r="AD113" s="160"/>
      <c r="AE113" s="160"/>
      <c r="AF113" s="160"/>
      <c r="AG113" s="160"/>
      <c r="AH113" s="160"/>
      <c r="AI113" s="160"/>
      <c r="AJ113" s="160"/>
      <c r="AT113" s="122"/>
      <c r="AU113" s="122"/>
      <c r="AV113" s="122"/>
      <c r="AW113" s="122"/>
      <c r="AX113" s="122"/>
      <c r="AY113" s="122"/>
      <c r="AZ113" s="122"/>
      <c r="BA113" s="122"/>
      <c r="BB113" s="122"/>
      <c r="BC113" s="122"/>
      <c r="BD113" s="122"/>
      <c r="BE113" s="122"/>
      <c r="BF113" s="122"/>
      <c r="BG113" s="122"/>
      <c r="BH113" s="122"/>
      <c r="BI113" s="122"/>
      <c r="BJ113" s="122"/>
      <c r="BK113" s="122"/>
      <c r="BL113" s="122"/>
      <c r="BM113" s="122"/>
      <c r="BN113" s="122"/>
      <c r="BO113" s="122"/>
      <c r="BP113" s="122"/>
      <c r="BQ113" s="122"/>
      <c r="BR113" s="122"/>
      <c r="BS113" s="122"/>
      <c r="BT113" s="122"/>
      <c r="BU113" s="122"/>
      <c r="BV113" s="122"/>
      <c r="BW113" s="122"/>
      <c r="BX113" s="122"/>
      <c r="BY113" s="122"/>
      <c r="BZ113" s="122"/>
      <c r="CA113" s="122"/>
      <c r="CB113" s="122"/>
      <c r="CC113" s="122"/>
      <c r="CD113" s="122"/>
      <c r="CE113" s="122"/>
      <c r="CF113" s="122"/>
      <c r="CG113" s="122"/>
      <c r="CH113" s="122"/>
      <c r="CI113" s="122"/>
      <c r="CJ113" s="122"/>
      <c r="CK113" s="122"/>
      <c r="CL113" s="122"/>
      <c r="CM113" s="122"/>
      <c r="CN113" s="122"/>
      <c r="CO113" s="122"/>
      <c r="CP113" s="122"/>
      <c r="CQ113" s="122"/>
      <c r="CR113" s="122"/>
      <c r="CS113" s="122"/>
      <c r="CT113" s="122"/>
      <c r="CU113" s="122"/>
      <c r="CV113" s="122"/>
      <c r="CW113" s="122"/>
      <c r="CX113" s="122"/>
      <c r="CY113" s="122"/>
      <c r="CZ113" s="122"/>
      <c r="DA113" s="122"/>
      <c r="DB113" s="122"/>
      <c r="DC113" s="122"/>
      <c r="DD113" s="122"/>
      <c r="DE113" s="122"/>
      <c r="DF113" s="122"/>
      <c r="DG113" s="122"/>
      <c r="DH113" s="122"/>
      <c r="DI113" s="122"/>
      <c r="DJ113" s="122"/>
      <c r="DK113" s="122"/>
      <c r="DL113" s="122"/>
      <c r="DM113" s="122"/>
      <c r="DN113" s="122"/>
      <c r="DO113" s="122"/>
      <c r="DP113" s="122"/>
      <c r="DQ113" s="122"/>
      <c r="DR113" s="122"/>
      <c r="DS113" s="122"/>
      <c r="DT113" s="122"/>
      <c r="DU113" s="122"/>
      <c r="DV113" s="122"/>
      <c r="DW113" s="122"/>
      <c r="DX113" s="122"/>
      <c r="DY113" s="122"/>
      <c r="DZ113" s="122"/>
      <c r="EA113" s="122"/>
      <c r="EB113" s="122"/>
      <c r="EC113" s="122"/>
      <c r="ED113" s="122"/>
      <c r="EE113" s="122"/>
      <c r="EF113" s="122"/>
      <c r="EG113" s="122"/>
      <c r="EH113" s="122"/>
      <c r="EI113" s="122"/>
      <c r="EJ113" s="122"/>
      <c r="EK113" s="122"/>
      <c r="EL113" s="122"/>
      <c r="EM113" s="122"/>
      <c r="EN113" s="122"/>
      <c r="EO113" s="122"/>
      <c r="EP113" s="122"/>
      <c r="EQ113" s="122"/>
      <c r="ER113" s="122"/>
      <c r="ES113" s="122"/>
      <c r="ET113" s="122"/>
      <c r="EU113" s="122"/>
      <c r="EV113" s="122"/>
      <c r="EW113" s="122"/>
      <c r="EX113" s="122"/>
      <c r="EY113" s="122"/>
      <c r="EZ113" s="122"/>
      <c r="FA113" s="122"/>
      <c r="FB113" s="122"/>
      <c r="FC113" s="122"/>
      <c r="FD113" s="122"/>
      <c r="FE113" s="122"/>
      <c r="FF113" s="122"/>
      <c r="FG113" s="122"/>
      <c r="FH113" s="122"/>
      <c r="FI113" s="122"/>
      <c r="FJ113" s="122"/>
      <c r="FK113" s="122"/>
      <c r="FL113" s="122"/>
      <c r="FM113" s="122"/>
      <c r="FN113" s="122"/>
      <c r="FO113" s="122"/>
      <c r="FP113" s="122"/>
      <c r="FQ113" s="122"/>
      <c r="FR113" s="122"/>
      <c r="FS113" s="122"/>
      <c r="FT113" s="122"/>
      <c r="FU113" s="122"/>
      <c r="FV113" s="122"/>
      <c r="FW113" s="122"/>
      <c r="FX113" s="122"/>
      <c r="FY113" s="122"/>
      <c r="FZ113" s="122"/>
      <c r="GA113" s="122"/>
      <c r="GB113" s="122"/>
      <c r="GC113" s="122"/>
      <c r="GD113" s="122"/>
      <c r="GE113" s="122"/>
      <c r="GF113" s="122"/>
      <c r="GG113" s="122"/>
      <c r="GH113" s="122"/>
      <c r="GI113" s="122"/>
      <c r="GJ113" s="122"/>
      <c r="GK113" s="122"/>
      <c r="GL113" s="122"/>
      <c r="GM113" s="122"/>
      <c r="GN113" s="122"/>
      <c r="GO113" s="122"/>
      <c r="GP113" s="122"/>
      <c r="GQ113" s="122"/>
      <c r="GR113" s="122"/>
      <c r="GS113" s="122"/>
      <c r="GT113" s="122"/>
      <c r="GU113" s="122"/>
      <c r="GV113" s="122"/>
      <c r="GW113" s="122"/>
      <c r="GX113" s="122"/>
      <c r="GY113" s="122"/>
      <c r="GZ113" s="122"/>
      <c r="HA113" s="122"/>
      <c r="HB113" s="122"/>
      <c r="HC113" s="122"/>
      <c r="HD113" s="122"/>
      <c r="HE113" s="122"/>
      <c r="HF113" s="122"/>
      <c r="HG113" s="122"/>
      <c r="HH113" s="122"/>
      <c r="HI113" s="122"/>
      <c r="HJ113" s="122"/>
      <c r="HK113" s="122"/>
      <c r="HL113" s="122"/>
      <c r="HM113" s="122"/>
      <c r="HN113" s="122"/>
      <c r="HO113" s="122"/>
      <c r="HP113" s="122"/>
      <c r="HQ113" s="122"/>
      <c r="HR113" s="122"/>
      <c r="HS113" s="122"/>
      <c r="HT113" s="122"/>
      <c r="HU113" s="122"/>
      <c r="HV113" s="122"/>
      <c r="HW113" s="122"/>
      <c r="HX113" s="122"/>
      <c r="HY113" s="122"/>
      <c r="HZ113" s="122"/>
      <c r="IA113" s="122"/>
      <c r="IB113" s="122"/>
      <c r="IC113" s="122"/>
      <c r="ID113" s="122"/>
      <c r="IE113" s="122"/>
      <c r="IF113" s="122"/>
      <c r="IG113" s="122"/>
      <c r="IH113" s="122"/>
      <c r="II113" s="122"/>
      <c r="IJ113" s="122"/>
      <c r="IK113" s="122"/>
      <c r="IL113" s="122"/>
      <c r="IM113" s="122"/>
      <c r="IN113" s="122"/>
      <c r="IO113" s="122"/>
      <c r="IP113" s="122"/>
      <c r="IQ113" s="122"/>
      <c r="IR113" s="122"/>
      <c r="IS113" s="122"/>
      <c r="IT113" s="122"/>
      <c r="IU113" s="122"/>
      <c r="IV113" s="122"/>
      <c r="IW113" s="122"/>
      <c r="IX113" s="122"/>
      <c r="IY113" s="122"/>
      <c r="IZ113" s="122"/>
      <c r="JA113" s="122"/>
      <c r="JB113" s="122"/>
      <c r="JC113" s="122"/>
      <c r="JD113" s="122"/>
      <c r="JE113" s="122"/>
      <c r="JF113" s="122"/>
      <c r="JG113" s="122"/>
      <c r="JH113" s="122"/>
      <c r="JI113" s="122"/>
      <c r="JJ113" s="122"/>
      <c r="JK113" s="122"/>
      <c r="JL113" s="122"/>
      <c r="JM113" s="122"/>
      <c r="JN113" s="122"/>
      <c r="JO113" s="122"/>
      <c r="JP113" s="122"/>
      <c r="JQ113" s="122"/>
      <c r="JR113" s="122"/>
      <c r="JS113" s="122"/>
      <c r="JT113" s="122"/>
      <c r="JU113" s="122"/>
      <c r="JV113" s="122"/>
      <c r="JW113" s="122"/>
      <c r="JX113" s="122"/>
      <c r="JY113" s="122"/>
      <c r="JZ113" s="122"/>
      <c r="KA113" s="122"/>
      <c r="KB113" s="122"/>
      <c r="KC113" s="122"/>
      <c r="KD113" s="122"/>
      <c r="KE113" s="122"/>
      <c r="KF113" s="122"/>
      <c r="KG113" s="122"/>
      <c r="KH113" s="122"/>
      <c r="KI113" s="122"/>
      <c r="KJ113" s="122"/>
      <c r="KK113" s="122"/>
      <c r="KL113" s="122"/>
      <c r="KM113" s="122"/>
      <c r="KN113" s="122"/>
      <c r="KO113" s="122"/>
      <c r="KP113" s="122"/>
      <c r="KQ113" s="122"/>
      <c r="KR113" s="122"/>
      <c r="KS113" s="122"/>
      <c r="KT113" s="122"/>
      <c r="KU113" s="122"/>
      <c r="KV113" s="122"/>
      <c r="KW113" s="122"/>
      <c r="KX113" s="122"/>
      <c r="KY113" s="122"/>
      <c r="KZ113" s="122"/>
      <c r="LA113" s="122"/>
      <c r="LB113" s="122"/>
      <c r="LC113" s="122"/>
      <c r="LD113" s="122"/>
      <c r="LE113" s="122"/>
      <c r="LF113" s="122"/>
      <c r="LG113" s="122"/>
      <c r="LH113" s="122"/>
      <c r="LI113" s="122"/>
      <c r="LJ113" s="122"/>
      <c r="LK113" s="122"/>
      <c r="LL113" s="122"/>
      <c r="LM113" s="122"/>
      <c r="LN113" s="122"/>
      <c r="LO113" s="122"/>
      <c r="LP113" s="122"/>
      <c r="LQ113" s="122"/>
      <c r="LR113" s="122"/>
      <c r="LS113" s="122"/>
      <c r="LT113" s="122"/>
      <c r="LU113" s="122"/>
      <c r="LV113" s="122"/>
      <c r="LW113" s="122"/>
      <c r="LX113" s="122"/>
      <c r="LY113" s="122"/>
      <c r="LZ113" s="122"/>
      <c r="MA113" s="122"/>
      <c r="MB113" s="122"/>
      <c r="MC113" s="122"/>
      <c r="MD113" s="122"/>
      <c r="ME113" s="122"/>
      <c r="MF113" s="122"/>
      <c r="MG113" s="122"/>
      <c r="MH113" s="122"/>
      <c r="MI113" s="122"/>
      <c r="MJ113" s="122"/>
      <c r="MK113" s="122"/>
      <c r="ML113" s="122"/>
      <c r="MM113" s="122"/>
      <c r="MN113" s="122"/>
      <c r="MO113" s="122"/>
      <c r="MP113" s="122"/>
      <c r="MQ113" s="122"/>
      <c r="MR113" s="122"/>
      <c r="MS113" s="122"/>
      <c r="MT113" s="122"/>
      <c r="MU113" s="122"/>
      <c r="MV113" s="122"/>
      <c r="MW113" s="122"/>
      <c r="MX113" s="122"/>
      <c r="MY113" s="122"/>
      <c r="MZ113" s="122"/>
      <c r="NA113" s="122"/>
      <c r="NB113" s="122"/>
      <c r="NC113" s="122"/>
      <c r="ND113" s="122"/>
      <c r="NE113" s="122"/>
      <c r="NF113" s="122"/>
      <c r="NG113" s="122"/>
      <c r="NH113" s="122"/>
      <c r="NI113" s="122"/>
      <c r="NJ113" s="122"/>
      <c r="NK113" s="122"/>
      <c r="NL113" s="122"/>
      <c r="NM113" s="122"/>
      <c r="NN113" s="122"/>
      <c r="NO113" s="122"/>
      <c r="NP113" s="122"/>
      <c r="NQ113" s="122"/>
      <c r="NR113" s="122"/>
      <c r="NS113" s="122"/>
      <c r="NT113" s="122"/>
      <c r="NU113" s="122"/>
      <c r="NV113" s="122"/>
      <c r="NW113" s="122"/>
      <c r="NX113" s="122"/>
      <c r="NY113" s="122"/>
      <c r="NZ113" s="122"/>
      <c r="OA113" s="122"/>
      <c r="OB113" s="122"/>
      <c r="OC113" s="122"/>
      <c r="OD113" s="122"/>
      <c r="OE113" s="122"/>
      <c r="OF113" s="122"/>
      <c r="OG113" s="122"/>
      <c r="OH113" s="122"/>
      <c r="OI113" s="122"/>
      <c r="OJ113" s="122"/>
      <c r="OK113" s="122"/>
      <c r="OL113" s="122"/>
      <c r="OM113" s="122"/>
      <c r="ON113" s="122"/>
      <c r="OO113" s="122"/>
      <c r="OP113" s="122"/>
      <c r="OQ113" s="122"/>
      <c r="OR113" s="122"/>
      <c r="OS113" s="122"/>
      <c r="OT113" s="122"/>
      <c r="OU113" s="122"/>
      <c r="OV113" s="122"/>
      <c r="OW113" s="122"/>
      <c r="OX113" s="122"/>
      <c r="OY113" s="122"/>
      <c r="OZ113" s="122"/>
      <c r="PA113" s="122"/>
      <c r="PB113" s="122"/>
      <c r="PC113" s="122"/>
      <c r="PD113" s="122"/>
      <c r="PE113" s="122"/>
      <c r="PF113" s="122"/>
      <c r="PG113" s="122"/>
      <c r="PH113" s="122"/>
      <c r="PI113" s="122"/>
      <c r="PJ113" s="122"/>
      <c r="PK113" s="122"/>
      <c r="PL113" s="122"/>
      <c r="PM113" s="122"/>
      <c r="PN113" s="122"/>
      <c r="PO113" s="122"/>
      <c r="PP113" s="122"/>
      <c r="PQ113" s="122"/>
      <c r="PR113" s="122"/>
      <c r="PS113" s="122"/>
      <c r="PT113" s="122"/>
      <c r="PU113" s="122"/>
      <c r="PV113" s="122"/>
      <c r="PW113" s="122"/>
      <c r="PX113" s="122"/>
      <c r="PY113" s="122"/>
      <c r="PZ113" s="122"/>
      <c r="QA113" s="122"/>
      <c r="QB113" s="122"/>
      <c r="QC113" s="122"/>
      <c r="QD113" s="122"/>
      <c r="QE113" s="122"/>
      <c r="QF113" s="122"/>
      <c r="QG113" s="122"/>
      <c r="QH113" s="122"/>
      <c r="QI113" s="122"/>
      <c r="QJ113" s="122"/>
      <c r="QK113" s="122"/>
      <c r="QL113" s="122"/>
      <c r="QM113" s="122"/>
      <c r="QN113" s="122"/>
      <c r="QO113" s="122"/>
      <c r="QP113" s="122"/>
      <c r="QQ113" s="122"/>
      <c r="QR113" s="122"/>
      <c r="QS113" s="122"/>
      <c r="QT113" s="122"/>
      <c r="QU113" s="122"/>
      <c r="QV113" s="122"/>
      <c r="QW113" s="122"/>
      <c r="QX113" s="122"/>
      <c r="QY113" s="122"/>
      <c r="QZ113" s="122"/>
      <c r="RA113" s="122"/>
      <c r="RB113" s="122"/>
      <c r="RC113" s="122"/>
      <c r="RD113" s="122"/>
      <c r="RE113" s="122"/>
      <c r="RF113" s="122"/>
      <c r="RG113" s="122"/>
      <c r="RH113" s="122"/>
      <c r="RI113" s="122"/>
      <c r="RJ113" s="122"/>
      <c r="RK113" s="122"/>
      <c r="RL113" s="122"/>
      <c r="RM113" s="122"/>
      <c r="RN113" s="122"/>
      <c r="RO113" s="122"/>
      <c r="RP113" s="122"/>
      <c r="RQ113" s="122"/>
      <c r="RR113" s="122"/>
      <c r="RS113" s="122"/>
      <c r="RT113" s="122"/>
      <c r="RU113" s="122"/>
      <c r="RV113" s="122"/>
      <c r="RW113" s="122"/>
      <c r="RX113" s="122"/>
      <c r="RY113" s="122"/>
      <c r="RZ113" s="122"/>
      <c r="SA113" s="122"/>
      <c r="SB113" s="122"/>
      <c r="SC113" s="122"/>
      <c r="SD113" s="122"/>
      <c r="SE113" s="122"/>
      <c r="SF113" s="122"/>
      <c r="SG113" s="122"/>
      <c r="SH113" s="122"/>
      <c r="SI113" s="122"/>
      <c r="SJ113" s="122"/>
      <c r="SK113" s="122"/>
      <c r="SL113" s="122"/>
      <c r="SM113" s="122"/>
      <c r="SN113" s="122"/>
      <c r="SO113" s="122"/>
      <c r="SP113" s="122"/>
      <c r="SQ113" s="122"/>
      <c r="SR113" s="122"/>
      <c r="SS113" s="122"/>
      <c r="ST113" s="122"/>
      <c r="SU113" s="122"/>
      <c r="SV113" s="122"/>
      <c r="SW113" s="122"/>
      <c r="SX113" s="122"/>
      <c r="SY113" s="122"/>
      <c r="SZ113" s="122"/>
      <c r="TA113" s="122"/>
      <c r="TB113" s="122"/>
      <c r="TC113" s="122"/>
      <c r="TD113" s="122"/>
      <c r="TE113" s="122"/>
      <c r="TF113" s="122"/>
      <c r="TG113" s="122"/>
      <c r="TH113" s="122"/>
      <c r="TI113" s="122"/>
      <c r="TJ113" s="122"/>
      <c r="TK113" s="122"/>
      <c r="TL113" s="122"/>
      <c r="TM113" s="122"/>
      <c r="TN113" s="122"/>
      <c r="TO113" s="122"/>
      <c r="TP113" s="122"/>
      <c r="TQ113" s="122"/>
      <c r="TR113" s="122"/>
      <c r="TS113" s="122"/>
      <c r="TT113" s="122"/>
      <c r="TU113" s="122"/>
      <c r="TV113" s="122"/>
      <c r="TW113" s="122"/>
      <c r="TX113" s="122"/>
      <c r="TY113" s="122"/>
      <c r="TZ113" s="122"/>
      <c r="UA113" s="122"/>
      <c r="UB113" s="122"/>
      <c r="UC113" s="122"/>
      <c r="UD113" s="122"/>
      <c r="UE113" s="122"/>
      <c r="UF113" s="122"/>
      <c r="UG113" s="122"/>
      <c r="UH113" s="122"/>
      <c r="UI113" s="122"/>
      <c r="UJ113" s="122"/>
      <c r="UK113" s="122"/>
      <c r="UL113" s="122"/>
      <c r="UM113" s="122"/>
      <c r="UN113" s="122"/>
    </row>
    <row r="114" spans="1:560" s="212" customFormat="1">
      <c r="A114" s="160"/>
      <c r="B114" s="160"/>
      <c r="C114" s="160"/>
      <c r="D114" s="160"/>
      <c r="E114" s="160"/>
      <c r="F114" s="160"/>
      <c r="G114" s="160"/>
      <c r="H114" s="160"/>
      <c r="I114" s="160"/>
      <c r="J114" s="160"/>
      <c r="K114" s="160"/>
      <c r="L114" s="160"/>
      <c r="M114" s="160"/>
      <c r="N114" s="160"/>
      <c r="O114" s="160"/>
      <c r="P114" s="160"/>
      <c r="Q114" s="160"/>
      <c r="R114" s="160"/>
      <c r="S114" s="160"/>
      <c r="T114" s="160"/>
      <c r="U114" s="160"/>
      <c r="V114" s="160"/>
      <c r="W114" s="160"/>
      <c r="X114" s="160"/>
      <c r="Y114" s="160"/>
      <c r="Z114" s="160"/>
      <c r="AA114" s="160"/>
      <c r="AB114" s="160"/>
      <c r="AC114" s="160"/>
      <c r="AD114" s="160"/>
      <c r="AE114" s="160"/>
      <c r="AF114" s="160"/>
      <c r="AG114" s="160"/>
      <c r="AH114" s="160"/>
      <c r="AI114" s="160"/>
      <c r="AJ114" s="160"/>
      <c r="AT114" s="122"/>
      <c r="AU114" s="122"/>
      <c r="AV114" s="122"/>
      <c r="AW114" s="122"/>
      <c r="AX114" s="122"/>
      <c r="AY114" s="122"/>
      <c r="AZ114" s="122"/>
      <c r="BA114" s="122"/>
      <c r="BB114" s="122"/>
      <c r="BC114" s="122"/>
      <c r="BD114" s="122"/>
      <c r="BE114" s="122"/>
      <c r="BF114" s="122"/>
      <c r="BG114" s="122"/>
      <c r="BH114" s="122"/>
      <c r="BI114" s="122"/>
      <c r="BJ114" s="122"/>
      <c r="BK114" s="122"/>
      <c r="BL114" s="122"/>
      <c r="BM114" s="122"/>
      <c r="BN114" s="122"/>
      <c r="BO114" s="122"/>
      <c r="BP114" s="122"/>
      <c r="BQ114" s="122"/>
      <c r="BR114" s="122"/>
      <c r="BS114" s="122"/>
      <c r="BT114" s="122"/>
      <c r="BU114" s="122"/>
      <c r="BV114" s="122"/>
      <c r="BW114" s="122"/>
      <c r="BX114" s="122"/>
      <c r="BY114" s="122"/>
      <c r="BZ114" s="122"/>
      <c r="CA114" s="122"/>
      <c r="CB114" s="122"/>
      <c r="CC114" s="122"/>
      <c r="CD114" s="122"/>
      <c r="CE114" s="122"/>
      <c r="CF114" s="122"/>
      <c r="CG114" s="122"/>
      <c r="CH114" s="122"/>
      <c r="CI114" s="122"/>
      <c r="CJ114" s="122"/>
      <c r="CK114" s="122"/>
      <c r="CL114" s="122"/>
      <c r="CM114" s="122"/>
      <c r="CN114" s="122"/>
      <c r="CO114" s="122"/>
      <c r="CP114" s="122"/>
      <c r="CQ114" s="122"/>
      <c r="CR114" s="122"/>
      <c r="CS114" s="122"/>
      <c r="CT114" s="122"/>
      <c r="CU114" s="122"/>
      <c r="CV114" s="122"/>
      <c r="CW114" s="122"/>
      <c r="CX114" s="122"/>
      <c r="CY114" s="122"/>
      <c r="CZ114" s="122"/>
      <c r="DA114" s="122"/>
      <c r="DB114" s="122"/>
      <c r="DC114" s="122"/>
      <c r="DD114" s="122"/>
      <c r="DE114" s="122"/>
      <c r="DF114" s="122"/>
      <c r="DG114" s="122"/>
      <c r="DH114" s="122"/>
      <c r="DI114" s="122"/>
      <c r="DJ114" s="122"/>
      <c r="DK114" s="122"/>
      <c r="DL114" s="122"/>
      <c r="DM114" s="122"/>
      <c r="DN114" s="122"/>
      <c r="DO114" s="122"/>
      <c r="DP114" s="122"/>
      <c r="DQ114" s="122"/>
      <c r="DR114" s="122"/>
      <c r="DS114" s="122"/>
      <c r="DT114" s="122"/>
      <c r="DU114" s="122"/>
      <c r="DV114" s="122"/>
      <c r="DW114" s="122"/>
      <c r="DX114" s="122"/>
      <c r="DY114" s="122"/>
      <c r="DZ114" s="122"/>
      <c r="EA114" s="122"/>
      <c r="EB114" s="122"/>
      <c r="EC114" s="122"/>
      <c r="ED114" s="122"/>
      <c r="EE114" s="122"/>
      <c r="EF114" s="122"/>
      <c r="EG114" s="122"/>
      <c r="EH114" s="122"/>
      <c r="EI114" s="122"/>
      <c r="EJ114" s="122"/>
      <c r="EK114" s="122"/>
      <c r="EL114" s="122"/>
      <c r="EM114" s="122"/>
      <c r="EN114" s="122"/>
      <c r="EO114" s="122"/>
      <c r="EP114" s="122"/>
      <c r="EQ114" s="122"/>
      <c r="ER114" s="122"/>
      <c r="ES114" s="122"/>
      <c r="ET114" s="122"/>
      <c r="EU114" s="122"/>
      <c r="EV114" s="122"/>
      <c r="EW114" s="122"/>
      <c r="EX114" s="122"/>
      <c r="EY114" s="122"/>
      <c r="EZ114" s="122"/>
      <c r="FA114" s="122"/>
      <c r="FB114" s="122"/>
      <c r="FC114" s="122"/>
      <c r="FD114" s="122"/>
      <c r="FE114" s="122"/>
      <c r="FF114" s="122"/>
      <c r="FG114" s="122"/>
      <c r="FH114" s="122"/>
      <c r="FI114" s="122"/>
      <c r="FJ114" s="122"/>
      <c r="FK114" s="122"/>
      <c r="FL114" s="122"/>
      <c r="FM114" s="122"/>
      <c r="FN114" s="122"/>
      <c r="FO114" s="122"/>
      <c r="FP114" s="122"/>
      <c r="FQ114" s="122"/>
      <c r="FR114" s="122"/>
      <c r="FS114" s="122"/>
      <c r="FT114" s="122"/>
      <c r="FU114" s="122"/>
      <c r="FV114" s="122"/>
      <c r="FW114" s="122"/>
      <c r="FX114" s="122"/>
      <c r="FY114" s="122"/>
      <c r="FZ114" s="122"/>
      <c r="GA114" s="122"/>
      <c r="GB114" s="122"/>
      <c r="GC114" s="122"/>
      <c r="GD114" s="122"/>
      <c r="GE114" s="122"/>
      <c r="GF114" s="122"/>
      <c r="GG114" s="122"/>
      <c r="GH114" s="122"/>
      <c r="GI114" s="122"/>
      <c r="GJ114" s="122"/>
      <c r="GK114" s="122"/>
      <c r="GL114" s="122"/>
      <c r="GM114" s="122"/>
      <c r="GN114" s="122"/>
      <c r="GO114" s="122"/>
      <c r="GP114" s="122"/>
      <c r="GQ114" s="122"/>
      <c r="GR114" s="122"/>
      <c r="GS114" s="122"/>
      <c r="GT114" s="122"/>
      <c r="GU114" s="122"/>
      <c r="GV114" s="122"/>
      <c r="GW114" s="122"/>
      <c r="GX114" s="122"/>
      <c r="GY114" s="122"/>
      <c r="GZ114" s="122"/>
      <c r="HA114" s="122"/>
      <c r="HB114" s="122"/>
      <c r="HC114" s="122"/>
      <c r="HD114" s="122"/>
      <c r="HE114" s="122"/>
      <c r="HF114" s="122"/>
      <c r="HG114" s="122"/>
      <c r="HH114" s="122"/>
      <c r="HI114" s="122"/>
      <c r="HJ114" s="122"/>
      <c r="HK114" s="122"/>
      <c r="HL114" s="122"/>
      <c r="HM114" s="122"/>
      <c r="HN114" s="122"/>
      <c r="HO114" s="122"/>
      <c r="HP114" s="122"/>
      <c r="HQ114" s="122"/>
      <c r="HR114" s="122"/>
      <c r="HS114" s="122"/>
      <c r="HT114" s="122"/>
      <c r="HU114" s="122"/>
      <c r="HV114" s="122"/>
      <c r="HW114" s="122"/>
      <c r="HX114" s="122"/>
      <c r="HY114" s="122"/>
      <c r="HZ114" s="122"/>
      <c r="IA114" s="122"/>
      <c r="IB114" s="122"/>
      <c r="IC114" s="122"/>
      <c r="ID114" s="122"/>
      <c r="IE114" s="122"/>
      <c r="IF114" s="122"/>
      <c r="IG114" s="122"/>
      <c r="IH114" s="122"/>
      <c r="II114" s="122"/>
      <c r="IJ114" s="122"/>
      <c r="IK114" s="122"/>
      <c r="IL114" s="122"/>
      <c r="IM114" s="122"/>
      <c r="IN114" s="122"/>
      <c r="IO114" s="122"/>
      <c r="IP114" s="122"/>
      <c r="IQ114" s="122"/>
      <c r="IR114" s="122"/>
      <c r="IS114" s="122"/>
      <c r="IT114" s="122"/>
      <c r="IU114" s="122"/>
      <c r="IV114" s="122"/>
      <c r="IW114" s="122"/>
      <c r="IX114" s="122"/>
      <c r="IY114" s="122"/>
      <c r="IZ114" s="122"/>
      <c r="JA114" s="122"/>
      <c r="JB114" s="122"/>
      <c r="JC114" s="122"/>
      <c r="JD114" s="122"/>
      <c r="JE114" s="122"/>
      <c r="JF114" s="122"/>
      <c r="JG114" s="122"/>
      <c r="JH114" s="122"/>
      <c r="JI114" s="122"/>
      <c r="JJ114" s="122"/>
      <c r="JK114" s="122"/>
      <c r="JL114" s="122"/>
      <c r="JM114" s="122"/>
      <c r="JN114" s="122"/>
      <c r="JO114" s="122"/>
      <c r="JP114" s="122"/>
      <c r="JQ114" s="122"/>
      <c r="JR114" s="122"/>
      <c r="JS114" s="122"/>
      <c r="JT114" s="122"/>
      <c r="JU114" s="122"/>
      <c r="JV114" s="122"/>
      <c r="JW114" s="122"/>
      <c r="JX114" s="122"/>
      <c r="JY114" s="122"/>
      <c r="JZ114" s="122"/>
      <c r="KA114" s="122"/>
      <c r="KB114" s="122"/>
      <c r="KC114" s="122"/>
      <c r="KD114" s="122"/>
      <c r="KE114" s="122"/>
      <c r="KF114" s="122"/>
      <c r="KG114" s="122"/>
      <c r="KH114" s="122"/>
      <c r="KI114" s="122"/>
      <c r="KJ114" s="122"/>
      <c r="KK114" s="122"/>
      <c r="KL114" s="122"/>
      <c r="KM114" s="122"/>
      <c r="KN114" s="122"/>
      <c r="KO114" s="122"/>
      <c r="KP114" s="122"/>
      <c r="KQ114" s="122"/>
      <c r="KR114" s="122"/>
      <c r="KS114" s="122"/>
      <c r="KT114" s="122"/>
      <c r="KU114" s="122"/>
      <c r="KV114" s="122"/>
      <c r="KW114" s="122"/>
      <c r="KX114" s="122"/>
      <c r="KY114" s="122"/>
      <c r="KZ114" s="122"/>
      <c r="LA114" s="122"/>
      <c r="LB114" s="122"/>
      <c r="LC114" s="122"/>
      <c r="LD114" s="122"/>
      <c r="LE114" s="122"/>
      <c r="LF114" s="122"/>
      <c r="LG114" s="122"/>
      <c r="LH114" s="122"/>
      <c r="LI114" s="122"/>
      <c r="LJ114" s="122"/>
      <c r="LK114" s="122"/>
      <c r="LL114" s="122"/>
      <c r="LM114" s="122"/>
      <c r="LN114" s="122"/>
      <c r="LO114" s="122"/>
      <c r="LP114" s="122"/>
      <c r="LQ114" s="122"/>
      <c r="LR114" s="122"/>
      <c r="LS114" s="122"/>
      <c r="LT114" s="122"/>
      <c r="LU114" s="122"/>
      <c r="LV114" s="122"/>
      <c r="LW114" s="122"/>
      <c r="LX114" s="122"/>
      <c r="LY114" s="122"/>
      <c r="LZ114" s="122"/>
      <c r="MA114" s="122"/>
      <c r="MB114" s="122"/>
      <c r="MC114" s="122"/>
      <c r="MD114" s="122"/>
      <c r="ME114" s="122"/>
      <c r="MF114" s="122"/>
      <c r="MG114" s="122"/>
      <c r="MH114" s="122"/>
      <c r="MI114" s="122"/>
      <c r="MJ114" s="122"/>
      <c r="MK114" s="122"/>
      <c r="ML114" s="122"/>
      <c r="MM114" s="122"/>
      <c r="MN114" s="122"/>
      <c r="MO114" s="122"/>
      <c r="MP114" s="122"/>
      <c r="MQ114" s="122"/>
      <c r="MR114" s="122"/>
      <c r="MS114" s="122"/>
      <c r="MT114" s="122"/>
      <c r="MU114" s="122"/>
      <c r="MV114" s="122"/>
      <c r="MW114" s="122"/>
      <c r="MX114" s="122"/>
      <c r="MY114" s="122"/>
      <c r="MZ114" s="122"/>
      <c r="NA114" s="122"/>
      <c r="NB114" s="122"/>
      <c r="NC114" s="122"/>
      <c r="ND114" s="122"/>
      <c r="NE114" s="122"/>
      <c r="NF114" s="122"/>
      <c r="NG114" s="122"/>
      <c r="NH114" s="122"/>
      <c r="NI114" s="122"/>
      <c r="NJ114" s="122"/>
      <c r="NK114" s="122"/>
      <c r="NL114" s="122"/>
      <c r="NM114" s="122"/>
      <c r="NN114" s="122"/>
      <c r="NO114" s="122"/>
      <c r="NP114" s="122"/>
      <c r="NQ114" s="122"/>
      <c r="NR114" s="122"/>
      <c r="NS114" s="122"/>
      <c r="NT114" s="122"/>
      <c r="NU114" s="122"/>
      <c r="NV114" s="122"/>
      <c r="NW114" s="122"/>
      <c r="NX114" s="122"/>
      <c r="NY114" s="122"/>
      <c r="NZ114" s="122"/>
      <c r="OA114" s="122"/>
      <c r="OB114" s="122"/>
      <c r="OC114" s="122"/>
      <c r="OD114" s="122"/>
      <c r="OE114" s="122"/>
      <c r="OF114" s="122"/>
      <c r="OG114" s="122"/>
      <c r="OH114" s="122"/>
      <c r="OI114" s="122"/>
      <c r="OJ114" s="122"/>
      <c r="OK114" s="122"/>
      <c r="OL114" s="122"/>
      <c r="OM114" s="122"/>
      <c r="ON114" s="122"/>
      <c r="OO114" s="122"/>
      <c r="OP114" s="122"/>
      <c r="OQ114" s="122"/>
      <c r="OR114" s="122"/>
      <c r="OS114" s="122"/>
      <c r="OT114" s="122"/>
      <c r="OU114" s="122"/>
      <c r="OV114" s="122"/>
      <c r="OW114" s="122"/>
      <c r="OX114" s="122"/>
      <c r="OY114" s="122"/>
      <c r="OZ114" s="122"/>
      <c r="PA114" s="122"/>
      <c r="PB114" s="122"/>
      <c r="PC114" s="122"/>
      <c r="PD114" s="122"/>
      <c r="PE114" s="122"/>
      <c r="PF114" s="122"/>
      <c r="PG114" s="122"/>
      <c r="PH114" s="122"/>
      <c r="PI114" s="122"/>
      <c r="PJ114" s="122"/>
      <c r="PK114" s="122"/>
      <c r="PL114" s="122"/>
      <c r="PM114" s="122"/>
      <c r="PN114" s="122"/>
      <c r="PO114" s="122"/>
      <c r="PP114" s="122"/>
      <c r="PQ114" s="122"/>
      <c r="PR114" s="122"/>
      <c r="PS114" s="122"/>
      <c r="PT114" s="122"/>
      <c r="PU114" s="122"/>
      <c r="PV114" s="122"/>
      <c r="PW114" s="122"/>
      <c r="PX114" s="122"/>
      <c r="PY114" s="122"/>
      <c r="PZ114" s="122"/>
      <c r="QA114" s="122"/>
      <c r="QB114" s="122"/>
      <c r="QC114" s="122"/>
      <c r="QD114" s="122"/>
      <c r="QE114" s="122"/>
      <c r="QF114" s="122"/>
      <c r="QG114" s="122"/>
      <c r="QH114" s="122"/>
      <c r="QI114" s="122"/>
      <c r="QJ114" s="122"/>
      <c r="QK114" s="122"/>
      <c r="QL114" s="122"/>
      <c r="QM114" s="122"/>
      <c r="QN114" s="122"/>
      <c r="QO114" s="122"/>
      <c r="QP114" s="122"/>
      <c r="QQ114" s="122"/>
      <c r="QR114" s="122"/>
      <c r="QS114" s="122"/>
      <c r="QT114" s="122"/>
      <c r="QU114" s="122"/>
      <c r="QV114" s="122"/>
      <c r="QW114" s="122"/>
      <c r="QX114" s="122"/>
      <c r="QY114" s="122"/>
      <c r="QZ114" s="122"/>
      <c r="RA114" s="122"/>
      <c r="RB114" s="122"/>
      <c r="RC114" s="122"/>
      <c r="RD114" s="122"/>
      <c r="RE114" s="122"/>
      <c r="RF114" s="122"/>
      <c r="RG114" s="122"/>
      <c r="RH114" s="122"/>
      <c r="RI114" s="122"/>
      <c r="RJ114" s="122"/>
      <c r="RK114" s="122"/>
      <c r="RL114" s="122"/>
      <c r="RM114" s="122"/>
      <c r="RN114" s="122"/>
      <c r="RO114" s="122"/>
      <c r="RP114" s="122"/>
      <c r="RQ114" s="122"/>
      <c r="RR114" s="122"/>
      <c r="RS114" s="122"/>
      <c r="RT114" s="122"/>
      <c r="RU114" s="122"/>
      <c r="RV114" s="122"/>
      <c r="RW114" s="122"/>
      <c r="RX114" s="122"/>
      <c r="RY114" s="122"/>
      <c r="RZ114" s="122"/>
      <c r="SA114" s="122"/>
      <c r="SB114" s="122"/>
      <c r="SC114" s="122"/>
      <c r="SD114" s="122"/>
      <c r="SE114" s="122"/>
      <c r="SF114" s="122"/>
      <c r="SG114" s="122"/>
      <c r="SH114" s="122"/>
      <c r="SI114" s="122"/>
      <c r="SJ114" s="122"/>
      <c r="SK114" s="122"/>
      <c r="SL114" s="122"/>
      <c r="SM114" s="122"/>
      <c r="SN114" s="122"/>
      <c r="SO114" s="122"/>
      <c r="SP114" s="122"/>
      <c r="SQ114" s="122"/>
      <c r="SR114" s="122"/>
      <c r="SS114" s="122"/>
      <c r="ST114" s="122"/>
      <c r="SU114" s="122"/>
      <c r="SV114" s="122"/>
      <c r="SW114" s="122"/>
      <c r="SX114" s="122"/>
      <c r="SY114" s="122"/>
      <c r="SZ114" s="122"/>
      <c r="TA114" s="122"/>
      <c r="TB114" s="122"/>
      <c r="TC114" s="122"/>
      <c r="TD114" s="122"/>
      <c r="TE114" s="122"/>
      <c r="TF114" s="122"/>
      <c r="TG114" s="122"/>
      <c r="TH114" s="122"/>
      <c r="TI114" s="122"/>
      <c r="TJ114" s="122"/>
      <c r="TK114" s="122"/>
      <c r="TL114" s="122"/>
      <c r="TM114" s="122"/>
      <c r="TN114" s="122"/>
      <c r="TO114" s="122"/>
      <c r="TP114" s="122"/>
      <c r="TQ114" s="122"/>
      <c r="TR114" s="122"/>
      <c r="TS114" s="122"/>
      <c r="TT114" s="122"/>
      <c r="TU114" s="122"/>
      <c r="TV114" s="122"/>
      <c r="TW114" s="122"/>
      <c r="TX114" s="122"/>
      <c r="TY114" s="122"/>
      <c r="TZ114" s="122"/>
      <c r="UA114" s="122"/>
      <c r="UB114" s="122"/>
      <c r="UC114" s="122"/>
      <c r="UD114" s="122"/>
      <c r="UE114" s="122"/>
      <c r="UF114" s="122"/>
      <c r="UG114" s="122"/>
      <c r="UH114" s="122"/>
      <c r="UI114" s="122"/>
      <c r="UJ114" s="122"/>
      <c r="UK114" s="122"/>
      <c r="UL114" s="122"/>
      <c r="UM114" s="122"/>
      <c r="UN114" s="122"/>
    </row>
    <row r="115" spans="1:560" s="212" customFormat="1">
      <c r="A115" s="160"/>
      <c r="B115" s="160"/>
      <c r="C115" s="160"/>
      <c r="D115" s="160"/>
      <c r="E115" s="160"/>
      <c r="F115" s="160"/>
      <c r="G115" s="160"/>
      <c r="H115" s="160"/>
      <c r="I115" s="160"/>
      <c r="J115" s="160"/>
      <c r="K115" s="160"/>
      <c r="L115" s="160"/>
      <c r="M115" s="160"/>
      <c r="N115" s="160"/>
      <c r="O115" s="160"/>
      <c r="P115" s="160"/>
      <c r="Q115" s="160"/>
      <c r="R115" s="160"/>
      <c r="S115" s="160"/>
      <c r="T115" s="160"/>
      <c r="U115" s="160"/>
      <c r="V115" s="160"/>
      <c r="W115" s="160"/>
      <c r="X115" s="160"/>
      <c r="Y115" s="160"/>
      <c r="Z115" s="160"/>
      <c r="AA115" s="160"/>
      <c r="AB115" s="160"/>
      <c r="AC115" s="160"/>
      <c r="AD115" s="160"/>
      <c r="AE115" s="160"/>
      <c r="AF115" s="160"/>
      <c r="AG115" s="160"/>
      <c r="AH115" s="160"/>
      <c r="AI115" s="160"/>
      <c r="AJ115" s="160"/>
      <c r="AT115" s="122"/>
      <c r="AU115" s="122"/>
      <c r="AV115" s="122"/>
      <c r="AW115" s="122"/>
      <c r="AX115" s="122"/>
      <c r="AY115" s="122"/>
      <c r="AZ115" s="122"/>
      <c r="BA115" s="122"/>
      <c r="BB115" s="122"/>
      <c r="BC115" s="122"/>
      <c r="BD115" s="122"/>
      <c r="BE115" s="122"/>
      <c r="BF115" s="122"/>
      <c r="BG115" s="122"/>
      <c r="BH115" s="122"/>
      <c r="BI115" s="122"/>
      <c r="BJ115" s="122"/>
      <c r="BK115" s="122"/>
      <c r="BL115" s="122"/>
      <c r="BM115" s="122"/>
      <c r="BN115" s="122"/>
      <c r="BO115" s="122"/>
      <c r="BP115" s="122"/>
      <c r="BQ115" s="122"/>
      <c r="BR115" s="122"/>
      <c r="BS115" s="122"/>
      <c r="BT115" s="122"/>
      <c r="BU115" s="122"/>
      <c r="BV115" s="122"/>
      <c r="BW115" s="122"/>
      <c r="BX115" s="122"/>
      <c r="BY115" s="122"/>
      <c r="BZ115" s="122"/>
      <c r="CA115" s="122"/>
      <c r="CB115" s="122"/>
      <c r="CC115" s="122"/>
      <c r="CD115" s="122"/>
      <c r="CE115" s="122"/>
      <c r="CF115" s="122"/>
      <c r="CG115" s="122"/>
      <c r="CH115" s="122"/>
      <c r="CI115" s="122"/>
      <c r="CJ115" s="122"/>
      <c r="CK115" s="122"/>
      <c r="CL115" s="122"/>
      <c r="CM115" s="122"/>
      <c r="CN115" s="122"/>
      <c r="CO115" s="122"/>
      <c r="CP115" s="122"/>
      <c r="CQ115" s="122"/>
      <c r="CR115" s="122"/>
      <c r="CS115" s="122"/>
      <c r="CT115" s="122"/>
      <c r="CU115" s="122"/>
      <c r="CV115" s="122"/>
      <c r="CW115" s="122"/>
      <c r="CX115" s="122"/>
      <c r="CY115" s="122"/>
      <c r="CZ115" s="122"/>
      <c r="DA115" s="122"/>
      <c r="DB115" s="122"/>
      <c r="DC115" s="122"/>
      <c r="DD115" s="122"/>
      <c r="DE115" s="122"/>
      <c r="DF115" s="122"/>
      <c r="DG115" s="122"/>
      <c r="DH115" s="122"/>
      <c r="DI115" s="122"/>
      <c r="DJ115" s="122"/>
      <c r="DK115" s="122"/>
      <c r="DL115" s="122"/>
      <c r="DM115" s="122"/>
      <c r="DN115" s="122"/>
      <c r="DO115" s="122"/>
      <c r="DP115" s="122"/>
      <c r="DQ115" s="122"/>
      <c r="DR115" s="122"/>
      <c r="DS115" s="122"/>
      <c r="DT115" s="122"/>
      <c r="DU115" s="122"/>
      <c r="DV115" s="122"/>
      <c r="DW115" s="122"/>
      <c r="DX115" s="122"/>
      <c r="DY115" s="122"/>
      <c r="DZ115" s="122"/>
      <c r="EA115" s="122"/>
      <c r="EB115" s="122"/>
      <c r="EC115" s="122"/>
      <c r="ED115" s="122"/>
      <c r="EE115" s="122"/>
      <c r="EF115" s="122"/>
      <c r="EG115" s="122"/>
      <c r="EH115" s="122"/>
      <c r="EI115" s="122"/>
      <c r="EJ115" s="122"/>
      <c r="EK115" s="122"/>
      <c r="EL115" s="122"/>
      <c r="EM115" s="122"/>
      <c r="EN115" s="122"/>
      <c r="EO115" s="122"/>
      <c r="EP115" s="122"/>
      <c r="EQ115" s="122"/>
      <c r="ER115" s="122"/>
      <c r="ES115" s="122"/>
      <c r="ET115" s="122"/>
      <c r="EU115" s="122"/>
      <c r="EV115" s="122"/>
      <c r="EW115" s="122"/>
      <c r="EX115" s="122"/>
      <c r="EY115" s="122"/>
      <c r="EZ115" s="122"/>
      <c r="FA115" s="122"/>
      <c r="FB115" s="122"/>
      <c r="FC115" s="122"/>
      <c r="FD115" s="122"/>
      <c r="FE115" s="122"/>
      <c r="FF115" s="122"/>
      <c r="FG115" s="122"/>
      <c r="FH115" s="122"/>
      <c r="FI115" s="122"/>
      <c r="FJ115" s="122"/>
      <c r="FK115" s="122"/>
      <c r="FL115" s="122"/>
      <c r="FM115" s="122"/>
      <c r="FN115" s="122"/>
      <c r="FO115" s="122"/>
      <c r="FP115" s="122"/>
      <c r="FQ115" s="122"/>
      <c r="FR115" s="122"/>
      <c r="FS115" s="122"/>
      <c r="FT115" s="122"/>
      <c r="FU115" s="122"/>
      <c r="FV115" s="122"/>
      <c r="FW115" s="122"/>
      <c r="FX115" s="122"/>
      <c r="FY115" s="122"/>
      <c r="FZ115" s="122"/>
      <c r="GA115" s="122"/>
      <c r="GB115" s="122"/>
      <c r="GC115" s="122"/>
      <c r="GD115" s="122"/>
      <c r="GE115" s="122"/>
      <c r="GF115" s="122"/>
      <c r="GG115" s="122"/>
      <c r="GH115" s="122"/>
      <c r="GI115" s="122"/>
      <c r="GJ115" s="122"/>
      <c r="GK115" s="122"/>
      <c r="GL115" s="122"/>
      <c r="GM115" s="122"/>
      <c r="GN115" s="122"/>
      <c r="GO115" s="122"/>
      <c r="GP115" s="122"/>
      <c r="GQ115" s="122"/>
      <c r="GR115" s="122"/>
      <c r="GS115" s="122"/>
      <c r="GT115" s="122"/>
      <c r="GU115" s="122"/>
      <c r="GV115" s="122"/>
      <c r="GW115" s="122"/>
      <c r="GX115" s="122"/>
      <c r="GY115" s="122"/>
      <c r="GZ115" s="122"/>
      <c r="HA115" s="122"/>
      <c r="HB115" s="122"/>
      <c r="HC115" s="122"/>
      <c r="HD115" s="122"/>
      <c r="HE115" s="122"/>
      <c r="HF115" s="122"/>
      <c r="HG115" s="122"/>
      <c r="HH115" s="122"/>
      <c r="HI115" s="122"/>
      <c r="HJ115" s="122"/>
      <c r="HK115" s="122"/>
      <c r="HL115" s="122"/>
      <c r="HM115" s="122"/>
      <c r="HN115" s="122"/>
      <c r="HO115" s="122"/>
      <c r="HP115" s="122"/>
      <c r="HQ115" s="122"/>
      <c r="HR115" s="122"/>
      <c r="HS115" s="122"/>
      <c r="HT115" s="122"/>
      <c r="HU115" s="122"/>
      <c r="HV115" s="122"/>
      <c r="HW115" s="122"/>
      <c r="HX115" s="122"/>
      <c r="HY115" s="122"/>
      <c r="HZ115" s="122"/>
      <c r="IA115" s="122"/>
      <c r="IB115" s="122"/>
      <c r="IC115" s="122"/>
      <c r="ID115" s="122"/>
      <c r="IE115" s="122"/>
      <c r="IF115" s="122"/>
      <c r="IG115" s="122"/>
      <c r="IH115" s="122"/>
      <c r="II115" s="122"/>
      <c r="IJ115" s="122"/>
      <c r="IK115" s="122"/>
      <c r="IL115" s="122"/>
      <c r="IM115" s="122"/>
      <c r="IN115" s="122"/>
      <c r="IO115" s="122"/>
      <c r="IP115" s="122"/>
      <c r="IQ115" s="122"/>
      <c r="IR115" s="122"/>
      <c r="IS115" s="122"/>
      <c r="IT115" s="122"/>
      <c r="IU115" s="122"/>
      <c r="IV115" s="122"/>
      <c r="IW115" s="122"/>
      <c r="IX115" s="122"/>
      <c r="IY115" s="122"/>
      <c r="IZ115" s="122"/>
      <c r="JA115" s="122"/>
      <c r="JB115" s="122"/>
      <c r="JC115" s="122"/>
      <c r="JD115" s="122"/>
      <c r="JE115" s="122"/>
      <c r="JF115" s="122"/>
      <c r="JG115" s="122"/>
      <c r="JH115" s="122"/>
      <c r="JI115" s="122"/>
      <c r="JJ115" s="122"/>
      <c r="JK115" s="122"/>
      <c r="JL115" s="122"/>
      <c r="JM115" s="122"/>
      <c r="JN115" s="122"/>
      <c r="JO115" s="122"/>
      <c r="JP115" s="122"/>
      <c r="JQ115" s="122"/>
      <c r="JR115" s="122"/>
      <c r="JS115" s="122"/>
      <c r="JT115" s="122"/>
      <c r="JU115" s="122"/>
      <c r="JV115" s="122"/>
      <c r="JW115" s="122"/>
      <c r="JX115" s="122"/>
      <c r="JY115" s="122"/>
      <c r="JZ115" s="122"/>
      <c r="KA115" s="122"/>
      <c r="KB115" s="122"/>
      <c r="KC115" s="122"/>
      <c r="KD115" s="122"/>
      <c r="KE115" s="122"/>
      <c r="KF115" s="122"/>
      <c r="KG115" s="122"/>
      <c r="KH115" s="122"/>
      <c r="KI115" s="122"/>
      <c r="KJ115" s="122"/>
      <c r="KK115" s="122"/>
      <c r="KL115" s="122"/>
      <c r="KM115" s="122"/>
      <c r="KN115" s="122"/>
      <c r="KO115" s="122"/>
      <c r="KP115" s="122"/>
      <c r="KQ115" s="122"/>
      <c r="KR115" s="122"/>
      <c r="KS115" s="122"/>
      <c r="KT115" s="122"/>
      <c r="KU115" s="122"/>
      <c r="KV115" s="122"/>
      <c r="KW115" s="122"/>
      <c r="KX115" s="122"/>
      <c r="KY115" s="122"/>
      <c r="KZ115" s="122"/>
      <c r="LA115" s="122"/>
      <c r="LB115" s="122"/>
      <c r="LC115" s="122"/>
      <c r="LD115" s="122"/>
      <c r="LE115" s="122"/>
      <c r="LF115" s="122"/>
      <c r="LG115" s="122"/>
      <c r="LH115" s="122"/>
      <c r="LI115" s="122"/>
      <c r="LJ115" s="122"/>
      <c r="LK115" s="122"/>
      <c r="LL115" s="122"/>
      <c r="LM115" s="122"/>
      <c r="LN115" s="122"/>
      <c r="LO115" s="122"/>
      <c r="LP115" s="122"/>
      <c r="LQ115" s="122"/>
      <c r="LR115" s="122"/>
      <c r="LS115" s="122"/>
      <c r="LT115" s="122"/>
      <c r="LU115" s="122"/>
      <c r="LV115" s="122"/>
      <c r="LW115" s="122"/>
      <c r="LX115" s="122"/>
      <c r="LY115" s="122"/>
      <c r="LZ115" s="122"/>
      <c r="MA115" s="122"/>
      <c r="MB115" s="122"/>
      <c r="MC115" s="122"/>
      <c r="MD115" s="122"/>
      <c r="ME115" s="122"/>
      <c r="MF115" s="122"/>
      <c r="MG115" s="122"/>
      <c r="MH115" s="122"/>
      <c r="MI115" s="122"/>
      <c r="MJ115" s="122"/>
      <c r="MK115" s="122"/>
      <c r="ML115" s="122"/>
      <c r="MM115" s="122"/>
      <c r="MN115" s="122"/>
      <c r="MO115" s="122"/>
      <c r="MP115" s="122"/>
      <c r="MQ115" s="122"/>
      <c r="MR115" s="122"/>
      <c r="MS115" s="122"/>
      <c r="MT115" s="122"/>
      <c r="MU115" s="122"/>
      <c r="MV115" s="122"/>
      <c r="MW115" s="122"/>
      <c r="MX115" s="122"/>
      <c r="MY115" s="122"/>
      <c r="MZ115" s="122"/>
      <c r="NA115" s="122"/>
      <c r="NB115" s="122"/>
      <c r="NC115" s="122"/>
      <c r="ND115" s="122"/>
      <c r="NE115" s="122"/>
      <c r="NF115" s="122"/>
      <c r="NG115" s="122"/>
      <c r="NH115" s="122"/>
      <c r="NI115" s="122"/>
      <c r="NJ115" s="122"/>
      <c r="NK115" s="122"/>
      <c r="NL115" s="122"/>
      <c r="NM115" s="122"/>
      <c r="NN115" s="122"/>
      <c r="NO115" s="122"/>
      <c r="NP115" s="122"/>
      <c r="NQ115" s="122"/>
      <c r="NR115" s="122"/>
      <c r="NS115" s="122"/>
      <c r="NT115" s="122"/>
      <c r="NU115" s="122"/>
      <c r="NV115" s="122"/>
      <c r="NW115" s="122"/>
      <c r="NX115" s="122"/>
      <c r="NY115" s="122"/>
      <c r="NZ115" s="122"/>
      <c r="OA115" s="122"/>
      <c r="OB115" s="122"/>
      <c r="OC115" s="122"/>
      <c r="OD115" s="122"/>
      <c r="OE115" s="122"/>
      <c r="OF115" s="122"/>
      <c r="OG115" s="122"/>
      <c r="OH115" s="122"/>
      <c r="OI115" s="122"/>
      <c r="OJ115" s="122"/>
      <c r="OK115" s="122"/>
      <c r="OL115" s="122"/>
      <c r="OM115" s="122"/>
      <c r="ON115" s="122"/>
      <c r="OO115" s="122"/>
      <c r="OP115" s="122"/>
      <c r="OQ115" s="122"/>
      <c r="OR115" s="122"/>
      <c r="OS115" s="122"/>
      <c r="OT115" s="122"/>
      <c r="OU115" s="122"/>
      <c r="OV115" s="122"/>
      <c r="OW115" s="122"/>
      <c r="OX115" s="122"/>
      <c r="OY115" s="122"/>
      <c r="OZ115" s="122"/>
      <c r="PA115" s="122"/>
      <c r="PB115" s="122"/>
      <c r="PC115" s="122"/>
      <c r="PD115" s="122"/>
      <c r="PE115" s="122"/>
      <c r="PF115" s="122"/>
      <c r="PG115" s="122"/>
      <c r="PH115" s="122"/>
      <c r="PI115" s="122"/>
      <c r="PJ115" s="122"/>
      <c r="PK115" s="122"/>
      <c r="PL115" s="122"/>
      <c r="PM115" s="122"/>
      <c r="PN115" s="122"/>
      <c r="PO115" s="122"/>
      <c r="PP115" s="122"/>
      <c r="PQ115" s="122"/>
      <c r="PR115" s="122"/>
      <c r="PS115" s="122"/>
      <c r="PT115" s="122"/>
      <c r="PU115" s="122"/>
      <c r="PV115" s="122"/>
      <c r="PW115" s="122"/>
      <c r="PX115" s="122"/>
      <c r="PY115" s="122"/>
      <c r="PZ115" s="122"/>
      <c r="QA115" s="122"/>
      <c r="QB115" s="122"/>
      <c r="QC115" s="122"/>
      <c r="QD115" s="122"/>
      <c r="QE115" s="122"/>
      <c r="QF115" s="122"/>
      <c r="QG115" s="122"/>
      <c r="QH115" s="122"/>
      <c r="QI115" s="122"/>
      <c r="QJ115" s="122"/>
      <c r="QK115" s="122"/>
      <c r="QL115" s="122"/>
      <c r="QM115" s="122"/>
      <c r="QN115" s="122"/>
      <c r="QO115" s="122"/>
      <c r="QP115" s="122"/>
      <c r="QQ115" s="122"/>
      <c r="QR115" s="122"/>
      <c r="QS115" s="122"/>
      <c r="QT115" s="122"/>
      <c r="QU115" s="122"/>
      <c r="QV115" s="122"/>
      <c r="QW115" s="122"/>
      <c r="QX115" s="122"/>
      <c r="QY115" s="122"/>
      <c r="QZ115" s="122"/>
      <c r="RA115" s="122"/>
      <c r="RB115" s="122"/>
      <c r="RC115" s="122"/>
      <c r="RD115" s="122"/>
      <c r="RE115" s="122"/>
      <c r="RF115" s="122"/>
      <c r="RG115" s="122"/>
      <c r="RH115" s="122"/>
      <c r="RI115" s="122"/>
      <c r="RJ115" s="122"/>
      <c r="RK115" s="122"/>
      <c r="RL115" s="122"/>
      <c r="RM115" s="122"/>
      <c r="RN115" s="122"/>
      <c r="RO115" s="122"/>
      <c r="RP115" s="122"/>
      <c r="RQ115" s="122"/>
      <c r="RR115" s="122"/>
      <c r="RS115" s="122"/>
      <c r="RT115" s="122"/>
      <c r="RU115" s="122"/>
      <c r="RV115" s="122"/>
      <c r="RW115" s="122"/>
      <c r="RX115" s="122"/>
      <c r="RY115" s="122"/>
      <c r="RZ115" s="122"/>
      <c r="SA115" s="122"/>
      <c r="SB115" s="122"/>
      <c r="SC115" s="122"/>
      <c r="SD115" s="122"/>
      <c r="SE115" s="122"/>
      <c r="SF115" s="122"/>
      <c r="SG115" s="122"/>
      <c r="SH115" s="122"/>
      <c r="SI115" s="122"/>
      <c r="SJ115" s="122"/>
      <c r="SK115" s="122"/>
      <c r="SL115" s="122"/>
      <c r="SM115" s="122"/>
      <c r="SN115" s="122"/>
      <c r="SO115" s="122"/>
      <c r="SP115" s="122"/>
      <c r="SQ115" s="122"/>
      <c r="SR115" s="122"/>
      <c r="SS115" s="122"/>
      <c r="ST115" s="122"/>
      <c r="SU115" s="122"/>
      <c r="SV115" s="122"/>
      <c r="SW115" s="122"/>
      <c r="SX115" s="122"/>
      <c r="SY115" s="122"/>
      <c r="SZ115" s="122"/>
      <c r="TA115" s="122"/>
      <c r="TB115" s="122"/>
      <c r="TC115" s="122"/>
      <c r="TD115" s="122"/>
      <c r="TE115" s="122"/>
      <c r="TF115" s="122"/>
      <c r="TG115" s="122"/>
      <c r="TH115" s="122"/>
      <c r="TI115" s="122"/>
      <c r="TJ115" s="122"/>
      <c r="TK115" s="122"/>
      <c r="TL115" s="122"/>
      <c r="TM115" s="122"/>
      <c r="TN115" s="122"/>
      <c r="TO115" s="122"/>
      <c r="TP115" s="122"/>
      <c r="TQ115" s="122"/>
      <c r="TR115" s="122"/>
      <c r="TS115" s="122"/>
      <c r="TT115" s="122"/>
      <c r="TU115" s="122"/>
      <c r="TV115" s="122"/>
      <c r="TW115" s="122"/>
      <c r="TX115" s="122"/>
      <c r="TY115" s="122"/>
      <c r="TZ115" s="122"/>
      <c r="UA115" s="122"/>
      <c r="UB115" s="122"/>
      <c r="UC115" s="122"/>
      <c r="UD115" s="122"/>
      <c r="UE115" s="122"/>
      <c r="UF115" s="122"/>
      <c r="UG115" s="122"/>
      <c r="UH115" s="122"/>
      <c r="UI115" s="122"/>
      <c r="UJ115" s="122"/>
      <c r="UK115" s="122"/>
      <c r="UL115" s="122"/>
      <c r="UM115" s="122"/>
      <c r="UN115" s="122"/>
    </row>
    <row r="116" spans="1:560" s="212" customFormat="1">
      <c r="A116" s="160"/>
      <c r="B116" s="160"/>
      <c r="C116" s="160"/>
      <c r="D116" s="160"/>
      <c r="E116" s="160"/>
      <c r="F116" s="160"/>
      <c r="G116" s="160"/>
      <c r="H116" s="160"/>
      <c r="I116" s="160"/>
      <c r="J116" s="160"/>
      <c r="K116" s="160"/>
      <c r="L116" s="160"/>
      <c r="M116" s="160"/>
      <c r="N116" s="160"/>
      <c r="O116" s="160"/>
      <c r="P116" s="160"/>
      <c r="Q116" s="160"/>
      <c r="R116" s="160"/>
      <c r="S116" s="160"/>
      <c r="T116" s="160"/>
      <c r="U116" s="160"/>
      <c r="V116" s="160"/>
      <c r="W116" s="160"/>
      <c r="X116" s="160"/>
      <c r="Y116" s="160"/>
      <c r="Z116" s="160"/>
      <c r="AA116" s="160"/>
      <c r="AB116" s="160"/>
      <c r="AC116" s="160"/>
      <c r="AD116" s="160"/>
      <c r="AE116" s="160"/>
      <c r="AF116" s="160"/>
      <c r="AG116" s="160"/>
      <c r="AH116" s="160"/>
      <c r="AI116" s="160"/>
      <c r="AJ116" s="160"/>
      <c r="AT116" s="122"/>
      <c r="AU116" s="122"/>
      <c r="AV116" s="122"/>
      <c r="AW116" s="122"/>
      <c r="AX116" s="122"/>
      <c r="AY116" s="122"/>
      <c r="AZ116" s="122"/>
      <c r="BA116" s="122"/>
      <c r="BB116" s="122"/>
      <c r="BC116" s="122"/>
      <c r="BD116" s="122"/>
      <c r="BE116" s="122"/>
      <c r="BF116" s="122"/>
      <c r="BG116" s="122"/>
      <c r="BH116" s="122"/>
      <c r="BI116" s="122"/>
      <c r="BJ116" s="122"/>
      <c r="BK116" s="122"/>
      <c r="BL116" s="122"/>
      <c r="BM116" s="122"/>
      <c r="BN116" s="122"/>
      <c r="BO116" s="122"/>
      <c r="BP116" s="122"/>
      <c r="BQ116" s="122"/>
      <c r="BR116" s="122"/>
      <c r="BS116" s="122"/>
      <c r="BT116" s="122"/>
      <c r="BU116" s="122"/>
      <c r="BV116" s="122"/>
      <c r="BW116" s="122"/>
      <c r="BX116" s="122"/>
      <c r="BY116" s="122"/>
      <c r="BZ116" s="122"/>
      <c r="CA116" s="122"/>
      <c r="CB116" s="122"/>
      <c r="CC116" s="122"/>
      <c r="CD116" s="122"/>
      <c r="CE116" s="122"/>
      <c r="CF116" s="122"/>
      <c r="CG116" s="122"/>
      <c r="CH116" s="122"/>
      <c r="CI116" s="122"/>
      <c r="CJ116" s="122"/>
      <c r="CK116" s="122"/>
      <c r="CL116" s="122"/>
      <c r="CM116" s="122"/>
      <c r="CN116" s="122"/>
      <c r="CO116" s="122"/>
      <c r="CP116" s="122"/>
      <c r="CQ116" s="122"/>
      <c r="CR116" s="122"/>
      <c r="CS116" s="122"/>
      <c r="CT116" s="122"/>
      <c r="CU116" s="122"/>
      <c r="CV116" s="122"/>
      <c r="CW116" s="122"/>
      <c r="CX116" s="122"/>
      <c r="CY116" s="122"/>
      <c r="CZ116" s="122"/>
      <c r="DA116" s="122"/>
      <c r="DB116" s="122"/>
      <c r="DC116" s="122"/>
      <c r="DD116" s="122"/>
      <c r="DE116" s="122"/>
      <c r="DF116" s="122"/>
      <c r="DG116" s="122"/>
      <c r="DH116" s="122"/>
      <c r="DI116" s="122"/>
      <c r="DJ116" s="122"/>
      <c r="DK116" s="122"/>
      <c r="DL116" s="122"/>
      <c r="DM116" s="122"/>
      <c r="DN116" s="122"/>
      <c r="DO116" s="122"/>
      <c r="DP116" s="122"/>
      <c r="DQ116" s="122"/>
      <c r="DR116" s="122"/>
      <c r="DS116" s="122"/>
      <c r="DT116" s="122"/>
      <c r="DU116" s="122"/>
      <c r="DV116" s="122"/>
      <c r="DW116" s="122"/>
      <c r="DX116" s="122"/>
      <c r="DY116" s="122"/>
      <c r="DZ116" s="122"/>
      <c r="EA116" s="122"/>
      <c r="EB116" s="122"/>
      <c r="EC116" s="122"/>
      <c r="ED116" s="122"/>
      <c r="EE116" s="122"/>
      <c r="EF116" s="122"/>
      <c r="EG116" s="122"/>
      <c r="EH116" s="122"/>
      <c r="EI116" s="122"/>
      <c r="EJ116" s="122"/>
      <c r="EK116" s="122"/>
      <c r="EL116" s="122"/>
      <c r="EM116" s="122"/>
      <c r="EN116" s="122"/>
      <c r="EO116" s="122"/>
      <c r="EP116" s="122"/>
      <c r="EQ116" s="122"/>
      <c r="ER116" s="122"/>
      <c r="ES116" s="122"/>
      <c r="ET116" s="122"/>
      <c r="EU116" s="122"/>
      <c r="EV116" s="122"/>
      <c r="EW116" s="122"/>
      <c r="EX116" s="122"/>
      <c r="EY116" s="122"/>
      <c r="EZ116" s="122"/>
      <c r="FA116" s="122"/>
      <c r="FB116" s="122"/>
      <c r="FC116" s="122"/>
      <c r="FD116" s="122"/>
      <c r="FE116" s="122"/>
      <c r="FF116" s="122"/>
      <c r="FG116" s="122"/>
      <c r="FH116" s="122"/>
      <c r="FI116" s="122"/>
      <c r="FJ116" s="122"/>
      <c r="FK116" s="122"/>
      <c r="FL116" s="122"/>
      <c r="FM116" s="122"/>
      <c r="FN116" s="122"/>
      <c r="FO116" s="122"/>
      <c r="FP116" s="122"/>
      <c r="FQ116" s="122"/>
      <c r="FR116" s="122"/>
      <c r="FS116" s="122"/>
      <c r="FT116" s="122"/>
      <c r="FU116" s="122"/>
      <c r="FV116" s="122"/>
      <c r="FW116" s="122"/>
      <c r="FX116" s="122"/>
      <c r="FY116" s="122"/>
      <c r="FZ116" s="122"/>
      <c r="GA116" s="122"/>
      <c r="GB116" s="122"/>
      <c r="GC116" s="122"/>
      <c r="GD116" s="122"/>
      <c r="GE116" s="122"/>
      <c r="GF116" s="122"/>
      <c r="GG116" s="122"/>
      <c r="GH116" s="122"/>
      <c r="GI116" s="122"/>
      <c r="GJ116" s="122"/>
      <c r="GK116" s="122"/>
      <c r="GL116" s="122"/>
      <c r="GM116" s="122"/>
      <c r="GN116" s="122"/>
      <c r="GO116" s="122"/>
      <c r="GP116" s="122"/>
      <c r="GQ116" s="122"/>
      <c r="GR116" s="122"/>
      <c r="GS116" s="122"/>
      <c r="GT116" s="122"/>
      <c r="GU116" s="122"/>
      <c r="GV116" s="122"/>
      <c r="GW116" s="122"/>
      <c r="GX116" s="122"/>
      <c r="GY116" s="122"/>
      <c r="GZ116" s="122"/>
      <c r="HA116" s="122"/>
      <c r="HB116" s="122"/>
      <c r="HC116" s="122"/>
      <c r="HD116" s="122"/>
      <c r="HE116" s="122"/>
      <c r="HF116" s="122"/>
      <c r="HG116" s="122"/>
      <c r="HH116" s="122"/>
      <c r="HI116" s="122"/>
      <c r="HJ116" s="122"/>
      <c r="HK116" s="122"/>
      <c r="HL116" s="122"/>
      <c r="HM116" s="122"/>
      <c r="HN116" s="122"/>
      <c r="HO116" s="122"/>
      <c r="HP116" s="122"/>
      <c r="HQ116" s="122"/>
      <c r="HR116" s="122"/>
      <c r="HS116" s="122"/>
      <c r="HT116" s="122"/>
      <c r="HU116" s="122"/>
      <c r="HV116" s="122"/>
      <c r="HW116" s="122"/>
      <c r="HX116" s="122"/>
      <c r="HY116" s="122"/>
      <c r="HZ116" s="122"/>
      <c r="IA116" s="122"/>
      <c r="IB116" s="122"/>
      <c r="IC116" s="122"/>
      <c r="ID116" s="122"/>
      <c r="IE116" s="122"/>
      <c r="IF116" s="122"/>
      <c r="IG116" s="122"/>
      <c r="IH116" s="122"/>
      <c r="II116" s="122"/>
      <c r="IJ116" s="122"/>
      <c r="IK116" s="122"/>
      <c r="IL116" s="122"/>
      <c r="IM116" s="122"/>
      <c r="IN116" s="122"/>
      <c r="IO116" s="122"/>
      <c r="IP116" s="122"/>
      <c r="IQ116" s="122"/>
      <c r="IR116" s="122"/>
      <c r="IS116" s="122"/>
      <c r="IT116" s="122"/>
      <c r="IU116" s="122"/>
      <c r="IV116" s="122"/>
      <c r="IW116" s="122"/>
      <c r="IX116" s="122"/>
      <c r="IY116" s="122"/>
      <c r="IZ116" s="122"/>
      <c r="JA116" s="122"/>
      <c r="JB116" s="122"/>
      <c r="JC116" s="122"/>
      <c r="JD116" s="122"/>
      <c r="JE116" s="122"/>
      <c r="JF116" s="122"/>
      <c r="JG116" s="122"/>
      <c r="JH116" s="122"/>
      <c r="JI116" s="122"/>
      <c r="JJ116" s="122"/>
      <c r="JK116" s="122"/>
      <c r="JL116" s="122"/>
      <c r="JM116" s="122"/>
      <c r="JN116" s="122"/>
      <c r="JO116" s="122"/>
      <c r="JP116" s="122"/>
      <c r="JQ116" s="122"/>
      <c r="JR116" s="122"/>
      <c r="JS116" s="122"/>
      <c r="JT116" s="122"/>
      <c r="JU116" s="122"/>
      <c r="JV116" s="122"/>
      <c r="JW116" s="122"/>
      <c r="JX116" s="122"/>
      <c r="JY116" s="122"/>
      <c r="JZ116" s="122"/>
      <c r="KA116" s="122"/>
      <c r="KB116" s="122"/>
      <c r="KC116" s="122"/>
      <c r="KD116" s="122"/>
      <c r="KE116" s="122"/>
      <c r="KF116" s="122"/>
      <c r="KG116" s="122"/>
      <c r="KH116" s="122"/>
      <c r="KI116" s="122"/>
      <c r="KJ116" s="122"/>
      <c r="KK116" s="122"/>
      <c r="KL116" s="122"/>
      <c r="KM116" s="122"/>
      <c r="KN116" s="122"/>
      <c r="KO116" s="122"/>
      <c r="KP116" s="122"/>
      <c r="KQ116" s="122"/>
      <c r="KR116" s="122"/>
      <c r="KS116" s="122"/>
      <c r="KT116" s="122"/>
      <c r="KU116" s="122"/>
      <c r="KV116" s="122"/>
      <c r="KW116" s="122"/>
      <c r="KX116" s="122"/>
      <c r="KY116" s="122"/>
      <c r="KZ116" s="122"/>
      <c r="LA116" s="122"/>
      <c r="LB116" s="122"/>
      <c r="LC116" s="122"/>
      <c r="LD116" s="122"/>
      <c r="LE116" s="122"/>
      <c r="LF116" s="122"/>
      <c r="LG116" s="122"/>
      <c r="LH116" s="122"/>
      <c r="LI116" s="122"/>
      <c r="LJ116" s="122"/>
      <c r="LK116" s="122"/>
      <c r="LL116" s="122"/>
      <c r="LM116" s="122"/>
      <c r="LN116" s="122"/>
      <c r="LO116" s="122"/>
      <c r="LP116" s="122"/>
      <c r="LQ116" s="122"/>
      <c r="LR116" s="122"/>
      <c r="LS116" s="122"/>
      <c r="LT116" s="122"/>
      <c r="LU116" s="122"/>
      <c r="LV116" s="122"/>
      <c r="LW116" s="122"/>
      <c r="LX116" s="122"/>
      <c r="LY116" s="122"/>
      <c r="LZ116" s="122"/>
      <c r="MA116" s="122"/>
      <c r="MB116" s="122"/>
      <c r="MC116" s="122"/>
      <c r="MD116" s="122"/>
      <c r="ME116" s="122"/>
      <c r="MF116" s="122"/>
      <c r="MG116" s="122"/>
      <c r="MH116" s="122"/>
      <c r="MI116" s="122"/>
      <c r="MJ116" s="122"/>
      <c r="MK116" s="122"/>
      <c r="ML116" s="122"/>
      <c r="MM116" s="122"/>
      <c r="MN116" s="122"/>
      <c r="MO116" s="122"/>
      <c r="MP116" s="122"/>
      <c r="MQ116" s="122"/>
      <c r="MR116" s="122"/>
      <c r="MS116" s="122"/>
      <c r="MT116" s="122"/>
      <c r="MU116" s="122"/>
      <c r="MV116" s="122"/>
      <c r="MW116" s="122"/>
      <c r="MX116" s="122"/>
      <c r="MY116" s="122"/>
      <c r="MZ116" s="122"/>
      <c r="NA116" s="122"/>
      <c r="NB116" s="122"/>
      <c r="NC116" s="122"/>
      <c r="ND116" s="122"/>
      <c r="NE116" s="122"/>
      <c r="NF116" s="122"/>
      <c r="NG116" s="122"/>
      <c r="NH116" s="122"/>
      <c r="NI116" s="122"/>
      <c r="NJ116" s="122"/>
      <c r="NK116" s="122"/>
      <c r="NL116" s="122"/>
      <c r="NM116" s="122"/>
      <c r="NN116" s="122"/>
      <c r="NO116" s="122"/>
      <c r="NP116" s="122"/>
      <c r="NQ116" s="122"/>
      <c r="NR116" s="122"/>
      <c r="NS116" s="122"/>
      <c r="NT116" s="122"/>
      <c r="NU116" s="122"/>
      <c r="NV116" s="122"/>
      <c r="NW116" s="122"/>
      <c r="NX116" s="122"/>
      <c r="NY116" s="122"/>
      <c r="NZ116" s="122"/>
      <c r="OA116" s="122"/>
      <c r="OB116" s="122"/>
      <c r="OC116" s="122"/>
      <c r="OD116" s="122"/>
      <c r="OE116" s="122"/>
      <c r="OF116" s="122"/>
      <c r="OG116" s="122"/>
      <c r="OH116" s="122"/>
      <c r="OI116" s="122"/>
      <c r="OJ116" s="122"/>
      <c r="OK116" s="122"/>
      <c r="OL116" s="122"/>
      <c r="OM116" s="122"/>
      <c r="ON116" s="122"/>
      <c r="OO116" s="122"/>
      <c r="OP116" s="122"/>
      <c r="OQ116" s="122"/>
      <c r="OR116" s="122"/>
      <c r="OS116" s="122"/>
      <c r="OT116" s="122"/>
      <c r="OU116" s="122"/>
      <c r="OV116" s="122"/>
      <c r="OW116" s="122"/>
      <c r="OX116" s="122"/>
      <c r="OY116" s="122"/>
      <c r="OZ116" s="122"/>
      <c r="PA116" s="122"/>
      <c r="PB116" s="122"/>
      <c r="PC116" s="122"/>
      <c r="PD116" s="122"/>
      <c r="PE116" s="122"/>
      <c r="PF116" s="122"/>
      <c r="PG116" s="122"/>
      <c r="PH116" s="122"/>
      <c r="PI116" s="122"/>
      <c r="PJ116" s="122"/>
      <c r="PK116" s="122"/>
      <c r="PL116" s="122"/>
      <c r="PM116" s="122"/>
      <c r="PN116" s="122"/>
      <c r="PO116" s="122"/>
      <c r="PP116" s="122"/>
      <c r="PQ116" s="122"/>
      <c r="PR116" s="122"/>
      <c r="PS116" s="122"/>
      <c r="PT116" s="122"/>
      <c r="PU116" s="122"/>
      <c r="PV116" s="122"/>
      <c r="PW116" s="122"/>
      <c r="PX116" s="122"/>
      <c r="PY116" s="122"/>
      <c r="PZ116" s="122"/>
      <c r="QA116" s="122"/>
      <c r="QB116" s="122"/>
      <c r="QC116" s="122"/>
      <c r="QD116" s="122"/>
      <c r="QE116" s="122"/>
      <c r="QF116" s="122"/>
      <c r="QG116" s="122"/>
      <c r="QH116" s="122"/>
      <c r="QI116" s="122"/>
      <c r="QJ116" s="122"/>
      <c r="QK116" s="122"/>
      <c r="QL116" s="122"/>
      <c r="QM116" s="122"/>
      <c r="QN116" s="122"/>
      <c r="QO116" s="122"/>
      <c r="QP116" s="122"/>
      <c r="QQ116" s="122"/>
      <c r="QR116" s="122"/>
      <c r="QS116" s="122"/>
      <c r="QT116" s="122"/>
      <c r="QU116" s="122"/>
      <c r="QV116" s="122"/>
      <c r="QW116" s="122"/>
      <c r="QX116" s="122"/>
      <c r="QY116" s="122"/>
      <c r="QZ116" s="122"/>
      <c r="RA116" s="122"/>
      <c r="RB116" s="122"/>
      <c r="RC116" s="122"/>
      <c r="RD116" s="122"/>
      <c r="RE116" s="122"/>
      <c r="RF116" s="122"/>
      <c r="RG116" s="122"/>
      <c r="RH116" s="122"/>
      <c r="RI116" s="122"/>
      <c r="RJ116" s="122"/>
      <c r="RK116" s="122"/>
      <c r="RL116" s="122"/>
      <c r="RM116" s="122"/>
      <c r="RN116" s="122"/>
      <c r="RO116" s="122"/>
      <c r="RP116" s="122"/>
      <c r="RQ116" s="122"/>
      <c r="RR116" s="122"/>
      <c r="RS116" s="122"/>
      <c r="RT116" s="122"/>
      <c r="RU116" s="122"/>
      <c r="RV116" s="122"/>
      <c r="RW116" s="122"/>
      <c r="RX116" s="122"/>
      <c r="RY116" s="122"/>
      <c r="RZ116" s="122"/>
      <c r="SA116" s="122"/>
      <c r="SB116" s="122"/>
      <c r="SC116" s="122"/>
      <c r="SD116" s="122"/>
      <c r="SE116" s="122"/>
      <c r="SF116" s="122"/>
      <c r="SG116" s="122"/>
      <c r="SH116" s="122"/>
      <c r="SI116" s="122"/>
      <c r="SJ116" s="122"/>
      <c r="SK116" s="122"/>
      <c r="SL116" s="122"/>
      <c r="SM116" s="122"/>
      <c r="SN116" s="122"/>
      <c r="SO116" s="122"/>
      <c r="SP116" s="122"/>
      <c r="SQ116" s="122"/>
      <c r="SR116" s="122"/>
      <c r="SS116" s="122"/>
      <c r="ST116" s="122"/>
      <c r="SU116" s="122"/>
      <c r="SV116" s="122"/>
      <c r="SW116" s="122"/>
      <c r="SX116" s="122"/>
      <c r="SY116" s="122"/>
      <c r="SZ116" s="122"/>
      <c r="TA116" s="122"/>
      <c r="TB116" s="122"/>
      <c r="TC116" s="122"/>
      <c r="TD116" s="122"/>
      <c r="TE116" s="122"/>
      <c r="TF116" s="122"/>
      <c r="TG116" s="122"/>
      <c r="TH116" s="122"/>
      <c r="TI116" s="122"/>
      <c r="TJ116" s="122"/>
      <c r="TK116" s="122"/>
      <c r="TL116" s="122"/>
      <c r="TM116" s="122"/>
      <c r="TN116" s="122"/>
      <c r="TO116" s="122"/>
      <c r="TP116" s="122"/>
      <c r="TQ116" s="122"/>
      <c r="TR116" s="122"/>
      <c r="TS116" s="122"/>
      <c r="TT116" s="122"/>
      <c r="TU116" s="122"/>
      <c r="TV116" s="122"/>
      <c r="TW116" s="122"/>
      <c r="TX116" s="122"/>
      <c r="TY116" s="122"/>
      <c r="TZ116" s="122"/>
      <c r="UA116" s="122"/>
      <c r="UB116" s="122"/>
      <c r="UC116" s="122"/>
      <c r="UD116" s="122"/>
      <c r="UE116" s="122"/>
      <c r="UF116" s="122"/>
      <c r="UG116" s="122"/>
      <c r="UH116" s="122"/>
      <c r="UI116" s="122"/>
      <c r="UJ116" s="122"/>
      <c r="UK116" s="122"/>
      <c r="UL116" s="122"/>
      <c r="UM116" s="122"/>
      <c r="UN116" s="122"/>
    </row>
    <row r="117" spans="1:560" s="212" customFormat="1">
      <c r="A117" s="160"/>
      <c r="B117" s="160"/>
      <c r="C117" s="160"/>
      <c r="D117" s="160"/>
      <c r="E117" s="160"/>
      <c r="F117" s="160"/>
      <c r="G117" s="160"/>
      <c r="H117" s="160"/>
      <c r="I117" s="160"/>
      <c r="J117" s="160"/>
      <c r="K117" s="160"/>
      <c r="L117" s="160"/>
      <c r="M117" s="160"/>
      <c r="N117" s="160"/>
      <c r="O117" s="160"/>
      <c r="P117" s="160"/>
      <c r="Q117" s="160"/>
      <c r="R117" s="160"/>
      <c r="S117" s="160"/>
      <c r="T117" s="160"/>
      <c r="U117" s="160"/>
      <c r="V117" s="160"/>
      <c r="W117" s="160"/>
      <c r="X117" s="160"/>
      <c r="Y117" s="160"/>
      <c r="Z117" s="160"/>
      <c r="AA117" s="160"/>
      <c r="AB117" s="160"/>
      <c r="AC117" s="160"/>
      <c r="AD117" s="160"/>
      <c r="AE117" s="160"/>
      <c r="AF117" s="160"/>
      <c r="AG117" s="160"/>
      <c r="AH117" s="160"/>
      <c r="AI117" s="160"/>
      <c r="AJ117" s="160"/>
      <c r="AT117" s="122"/>
      <c r="AU117" s="122"/>
      <c r="AV117" s="122"/>
      <c r="AW117" s="122"/>
      <c r="AX117" s="122"/>
      <c r="AY117" s="122"/>
      <c r="AZ117" s="122"/>
      <c r="BA117" s="122"/>
      <c r="BB117" s="122"/>
      <c r="BC117" s="122"/>
      <c r="BD117" s="122"/>
      <c r="BE117" s="122"/>
      <c r="BF117" s="122"/>
      <c r="BG117" s="122"/>
      <c r="BH117" s="122"/>
      <c r="BI117" s="122"/>
      <c r="BJ117" s="122"/>
      <c r="BK117" s="122"/>
      <c r="BL117" s="122"/>
      <c r="BM117" s="122"/>
      <c r="BN117" s="122"/>
      <c r="BO117" s="122"/>
      <c r="BP117" s="122"/>
      <c r="BQ117" s="122"/>
      <c r="BR117" s="122"/>
      <c r="BS117" s="122"/>
      <c r="BT117" s="122"/>
      <c r="BU117" s="122"/>
      <c r="BV117" s="122"/>
      <c r="BW117" s="122"/>
      <c r="BX117" s="122"/>
      <c r="BY117" s="122"/>
      <c r="BZ117" s="122"/>
      <c r="CA117" s="122"/>
      <c r="CB117" s="122"/>
      <c r="CC117" s="122"/>
      <c r="CD117" s="122"/>
      <c r="CE117" s="122"/>
      <c r="CF117" s="122"/>
      <c r="CG117" s="122"/>
      <c r="CH117" s="122"/>
      <c r="CI117" s="122"/>
      <c r="CJ117" s="122"/>
      <c r="CK117" s="122"/>
      <c r="CL117" s="122"/>
      <c r="CM117" s="122"/>
      <c r="CN117" s="122"/>
      <c r="CO117" s="122"/>
      <c r="CP117" s="122"/>
      <c r="CQ117" s="122"/>
      <c r="CR117" s="122"/>
      <c r="CS117" s="122"/>
      <c r="CT117" s="122"/>
      <c r="CU117" s="122"/>
      <c r="CV117" s="122"/>
      <c r="CW117" s="122"/>
      <c r="CX117" s="122"/>
      <c r="CY117" s="122"/>
      <c r="CZ117" s="122"/>
      <c r="DA117" s="122"/>
      <c r="DB117" s="122"/>
      <c r="DC117" s="122"/>
      <c r="DD117" s="122"/>
      <c r="DE117" s="122"/>
      <c r="DF117" s="122"/>
      <c r="DG117" s="122"/>
      <c r="DH117" s="122"/>
      <c r="DI117" s="122"/>
      <c r="DJ117" s="122"/>
      <c r="DK117" s="122"/>
      <c r="DL117" s="122"/>
      <c r="DM117" s="122"/>
      <c r="DN117" s="122"/>
      <c r="DO117" s="122"/>
      <c r="DP117" s="122"/>
      <c r="DQ117" s="122"/>
      <c r="DR117" s="122"/>
      <c r="DS117" s="122"/>
      <c r="DT117" s="122"/>
      <c r="DU117" s="122"/>
      <c r="DV117" s="122"/>
      <c r="DW117" s="122"/>
      <c r="DX117" s="122"/>
      <c r="DY117" s="122"/>
      <c r="DZ117" s="122"/>
      <c r="EA117" s="122"/>
      <c r="EB117" s="122"/>
      <c r="EC117" s="122"/>
      <c r="ED117" s="122"/>
      <c r="EE117" s="122"/>
      <c r="EF117" s="122"/>
      <c r="EG117" s="122"/>
      <c r="EH117" s="122"/>
      <c r="EI117" s="122"/>
      <c r="EJ117" s="122"/>
      <c r="EK117" s="122"/>
      <c r="EL117" s="122"/>
      <c r="EM117" s="122"/>
      <c r="EN117" s="122"/>
      <c r="EO117" s="122"/>
      <c r="EP117" s="122"/>
      <c r="EQ117" s="122"/>
      <c r="ER117" s="122"/>
      <c r="ES117" s="122"/>
      <c r="ET117" s="122"/>
      <c r="EU117" s="122"/>
      <c r="EV117" s="122"/>
      <c r="EW117" s="122"/>
      <c r="EX117" s="122"/>
      <c r="EY117" s="122"/>
      <c r="EZ117" s="122"/>
      <c r="FA117" s="122"/>
      <c r="FB117" s="122"/>
      <c r="FC117" s="122"/>
      <c r="FD117" s="122"/>
      <c r="FE117" s="122"/>
      <c r="FF117" s="122"/>
      <c r="FG117" s="122"/>
      <c r="FH117" s="122"/>
      <c r="FI117" s="122"/>
      <c r="FJ117" s="122"/>
      <c r="FK117" s="122"/>
      <c r="FL117" s="122"/>
      <c r="FM117" s="122"/>
      <c r="FN117" s="122"/>
      <c r="FO117" s="122"/>
      <c r="FP117" s="122"/>
      <c r="FQ117" s="122"/>
      <c r="FR117" s="122"/>
      <c r="FS117" s="122"/>
      <c r="FT117" s="122"/>
      <c r="FU117" s="122"/>
      <c r="FV117" s="122"/>
      <c r="FW117" s="122"/>
      <c r="FX117" s="122"/>
      <c r="FY117" s="122"/>
      <c r="FZ117" s="122"/>
      <c r="GA117" s="122"/>
      <c r="GB117" s="122"/>
      <c r="GC117" s="122"/>
      <c r="GD117" s="122"/>
      <c r="GE117" s="122"/>
      <c r="GF117" s="122"/>
      <c r="GG117" s="122"/>
      <c r="GH117" s="122"/>
      <c r="GI117" s="122"/>
      <c r="GJ117" s="122"/>
      <c r="GK117" s="122"/>
      <c r="GL117" s="122"/>
      <c r="GM117" s="122"/>
      <c r="GN117" s="122"/>
      <c r="GO117" s="122"/>
      <c r="GP117" s="122"/>
      <c r="GQ117" s="122"/>
      <c r="GR117" s="122"/>
      <c r="GS117" s="122"/>
      <c r="GT117" s="122"/>
      <c r="GU117" s="122"/>
      <c r="GV117" s="122"/>
      <c r="GW117" s="122"/>
      <c r="GX117" s="122"/>
      <c r="GY117" s="122"/>
      <c r="GZ117" s="122"/>
      <c r="HA117" s="122"/>
      <c r="HB117" s="122"/>
      <c r="HC117" s="122"/>
      <c r="HD117" s="122"/>
      <c r="HE117" s="122"/>
      <c r="HF117" s="122"/>
      <c r="HG117" s="122"/>
      <c r="HH117" s="122"/>
      <c r="HI117" s="122"/>
      <c r="HJ117" s="122"/>
      <c r="HK117" s="122"/>
      <c r="HL117" s="122"/>
      <c r="HM117" s="122"/>
      <c r="HN117" s="122"/>
      <c r="HO117" s="122"/>
      <c r="HP117" s="122"/>
      <c r="HQ117" s="122"/>
      <c r="HR117" s="122"/>
      <c r="HS117" s="122"/>
      <c r="HT117" s="122"/>
      <c r="HU117" s="122"/>
      <c r="HV117" s="122"/>
      <c r="HW117" s="122"/>
      <c r="HX117" s="122"/>
      <c r="HY117" s="122"/>
      <c r="HZ117" s="122"/>
      <c r="IA117" s="122"/>
      <c r="IB117" s="122"/>
      <c r="IC117" s="122"/>
      <c r="ID117" s="122"/>
      <c r="IE117" s="122"/>
      <c r="IF117" s="122"/>
      <c r="IG117" s="122"/>
      <c r="IH117" s="122"/>
      <c r="II117" s="122"/>
      <c r="IJ117" s="122"/>
      <c r="IK117" s="122"/>
      <c r="IL117" s="122"/>
      <c r="IM117" s="122"/>
      <c r="IN117" s="122"/>
      <c r="IO117" s="122"/>
      <c r="IP117" s="122"/>
      <c r="IQ117" s="122"/>
      <c r="IR117" s="122"/>
      <c r="IS117" s="122"/>
      <c r="IT117" s="122"/>
      <c r="IU117" s="122"/>
      <c r="IV117" s="122"/>
      <c r="IW117" s="122"/>
      <c r="IX117" s="122"/>
      <c r="IY117" s="122"/>
      <c r="IZ117" s="122"/>
      <c r="JA117" s="122"/>
      <c r="JB117" s="122"/>
      <c r="JC117" s="122"/>
      <c r="JD117" s="122"/>
      <c r="JE117" s="122"/>
      <c r="JF117" s="122"/>
      <c r="JG117" s="122"/>
      <c r="JH117" s="122"/>
      <c r="JI117" s="122"/>
      <c r="JJ117" s="122"/>
      <c r="JK117" s="122"/>
      <c r="JL117" s="122"/>
      <c r="JM117" s="122"/>
      <c r="JN117" s="122"/>
      <c r="JO117" s="122"/>
      <c r="JP117" s="122"/>
      <c r="JQ117" s="122"/>
      <c r="JR117" s="122"/>
      <c r="JS117" s="122"/>
      <c r="JT117" s="122"/>
      <c r="JU117" s="122"/>
      <c r="JV117" s="122"/>
      <c r="JW117" s="122"/>
      <c r="JX117" s="122"/>
      <c r="JY117" s="122"/>
      <c r="JZ117" s="122"/>
      <c r="KA117" s="122"/>
      <c r="KB117" s="122"/>
      <c r="KC117" s="122"/>
      <c r="KD117" s="122"/>
      <c r="KE117" s="122"/>
      <c r="KF117" s="122"/>
      <c r="KG117" s="122"/>
      <c r="KH117" s="122"/>
      <c r="KI117" s="122"/>
      <c r="KJ117" s="122"/>
      <c r="KK117" s="122"/>
      <c r="KL117" s="122"/>
      <c r="KM117" s="122"/>
      <c r="KN117" s="122"/>
      <c r="KO117" s="122"/>
      <c r="KP117" s="122"/>
      <c r="KQ117" s="122"/>
      <c r="KR117" s="122"/>
      <c r="KS117" s="122"/>
      <c r="KT117" s="122"/>
      <c r="KU117" s="122"/>
      <c r="KV117" s="122"/>
      <c r="KW117" s="122"/>
      <c r="KX117" s="122"/>
      <c r="KY117" s="122"/>
      <c r="KZ117" s="122"/>
      <c r="LA117" s="122"/>
      <c r="LB117" s="122"/>
      <c r="LC117" s="122"/>
      <c r="LD117" s="122"/>
      <c r="LE117" s="122"/>
      <c r="LF117" s="122"/>
      <c r="LG117" s="122"/>
      <c r="LH117" s="122"/>
      <c r="LI117" s="122"/>
      <c r="LJ117" s="122"/>
      <c r="LK117" s="122"/>
      <c r="LL117" s="122"/>
      <c r="LM117" s="122"/>
      <c r="LN117" s="122"/>
      <c r="LO117" s="122"/>
      <c r="LP117" s="122"/>
      <c r="LQ117" s="122"/>
      <c r="LR117" s="122"/>
      <c r="LS117" s="122"/>
      <c r="LT117" s="122"/>
      <c r="LU117" s="122"/>
      <c r="LV117" s="122"/>
      <c r="LW117" s="122"/>
      <c r="LX117" s="122"/>
      <c r="LY117" s="122"/>
      <c r="LZ117" s="122"/>
      <c r="MA117" s="122"/>
      <c r="MB117" s="122"/>
      <c r="MC117" s="122"/>
      <c r="MD117" s="122"/>
      <c r="ME117" s="122"/>
      <c r="MF117" s="122"/>
      <c r="MG117" s="122"/>
      <c r="MH117" s="122"/>
      <c r="MI117" s="122"/>
      <c r="MJ117" s="122"/>
      <c r="MK117" s="122"/>
      <c r="ML117" s="122"/>
      <c r="MM117" s="122"/>
      <c r="MN117" s="122"/>
      <c r="MO117" s="122"/>
      <c r="MP117" s="122"/>
      <c r="MQ117" s="122"/>
      <c r="MR117" s="122"/>
      <c r="MS117" s="122"/>
      <c r="MT117" s="122"/>
      <c r="MU117" s="122"/>
      <c r="MV117" s="122"/>
      <c r="MW117" s="122"/>
      <c r="MX117" s="122"/>
      <c r="MY117" s="122"/>
      <c r="MZ117" s="122"/>
      <c r="NA117" s="122"/>
      <c r="NB117" s="122"/>
      <c r="NC117" s="122"/>
      <c r="ND117" s="122"/>
      <c r="NE117" s="122"/>
      <c r="NF117" s="122"/>
      <c r="NG117" s="122"/>
      <c r="NH117" s="122"/>
      <c r="NI117" s="122"/>
      <c r="NJ117" s="122"/>
      <c r="NK117" s="122"/>
      <c r="NL117" s="122"/>
      <c r="NM117" s="122"/>
      <c r="NN117" s="122"/>
      <c r="NO117" s="122"/>
      <c r="NP117" s="122"/>
      <c r="NQ117" s="122"/>
      <c r="NR117" s="122"/>
      <c r="NS117" s="122"/>
      <c r="NT117" s="122"/>
      <c r="NU117" s="122"/>
      <c r="NV117" s="122"/>
      <c r="NW117" s="122"/>
      <c r="NX117" s="122"/>
      <c r="NY117" s="122"/>
      <c r="NZ117" s="122"/>
      <c r="OA117" s="122"/>
      <c r="OB117" s="122"/>
      <c r="OC117" s="122"/>
      <c r="OD117" s="122"/>
      <c r="OE117" s="122"/>
      <c r="OF117" s="122"/>
      <c r="OG117" s="122"/>
      <c r="OH117" s="122"/>
      <c r="OI117" s="122"/>
      <c r="OJ117" s="122"/>
      <c r="OK117" s="122"/>
      <c r="OL117" s="122"/>
      <c r="OM117" s="122"/>
      <c r="ON117" s="122"/>
      <c r="OO117" s="122"/>
      <c r="OP117" s="122"/>
      <c r="OQ117" s="122"/>
      <c r="OR117" s="122"/>
      <c r="OS117" s="122"/>
      <c r="OT117" s="122"/>
      <c r="OU117" s="122"/>
      <c r="OV117" s="122"/>
      <c r="OW117" s="122"/>
      <c r="OX117" s="122"/>
      <c r="OY117" s="122"/>
      <c r="OZ117" s="122"/>
      <c r="PA117" s="122"/>
      <c r="PB117" s="122"/>
      <c r="PC117" s="122"/>
      <c r="PD117" s="122"/>
      <c r="PE117" s="122"/>
      <c r="PF117" s="122"/>
      <c r="PG117" s="122"/>
      <c r="PH117" s="122"/>
      <c r="PI117" s="122"/>
      <c r="PJ117" s="122"/>
      <c r="PK117" s="122"/>
      <c r="PL117" s="122"/>
      <c r="PM117" s="122"/>
      <c r="PN117" s="122"/>
      <c r="PO117" s="122"/>
      <c r="PP117" s="122"/>
      <c r="PQ117" s="122"/>
      <c r="PR117" s="122"/>
      <c r="PS117" s="122"/>
      <c r="PT117" s="122"/>
      <c r="PU117" s="122"/>
      <c r="PV117" s="122"/>
      <c r="PW117" s="122"/>
      <c r="PX117" s="122"/>
      <c r="PY117" s="122"/>
      <c r="PZ117" s="122"/>
      <c r="QA117" s="122"/>
      <c r="QB117" s="122"/>
      <c r="QC117" s="122"/>
      <c r="QD117" s="122"/>
      <c r="QE117" s="122"/>
      <c r="QF117" s="122"/>
      <c r="QG117" s="122"/>
      <c r="QH117" s="122"/>
      <c r="QI117" s="122"/>
      <c r="QJ117" s="122"/>
      <c r="QK117" s="122"/>
      <c r="QL117" s="122"/>
      <c r="QM117" s="122"/>
      <c r="QN117" s="122"/>
      <c r="QO117" s="122"/>
      <c r="QP117" s="122"/>
      <c r="QQ117" s="122"/>
      <c r="QR117" s="122"/>
      <c r="QS117" s="122"/>
      <c r="QT117" s="122"/>
      <c r="QU117" s="122"/>
      <c r="QV117" s="122"/>
      <c r="QW117" s="122"/>
      <c r="QX117" s="122"/>
      <c r="QY117" s="122"/>
      <c r="QZ117" s="122"/>
      <c r="RA117" s="122"/>
      <c r="RB117" s="122"/>
      <c r="RC117" s="122"/>
      <c r="RD117" s="122"/>
      <c r="RE117" s="122"/>
      <c r="RF117" s="122"/>
      <c r="RG117" s="122"/>
      <c r="RH117" s="122"/>
      <c r="RI117" s="122"/>
      <c r="RJ117" s="122"/>
      <c r="RK117" s="122"/>
      <c r="RL117" s="122"/>
      <c r="RM117" s="122"/>
      <c r="RN117" s="122"/>
      <c r="RO117" s="122"/>
      <c r="RP117" s="122"/>
      <c r="RQ117" s="122"/>
      <c r="RR117" s="122"/>
      <c r="RS117" s="122"/>
      <c r="RT117" s="122"/>
      <c r="RU117" s="122"/>
      <c r="RV117" s="122"/>
      <c r="RW117" s="122"/>
      <c r="RX117" s="122"/>
      <c r="RY117" s="122"/>
      <c r="RZ117" s="122"/>
      <c r="SA117" s="122"/>
      <c r="SB117" s="122"/>
      <c r="SC117" s="122"/>
      <c r="SD117" s="122"/>
      <c r="SE117" s="122"/>
      <c r="SF117" s="122"/>
      <c r="SG117" s="122"/>
      <c r="SH117" s="122"/>
      <c r="SI117" s="122"/>
      <c r="SJ117" s="122"/>
      <c r="SK117" s="122"/>
      <c r="SL117" s="122"/>
      <c r="SM117" s="122"/>
      <c r="SN117" s="122"/>
      <c r="SO117" s="122"/>
      <c r="SP117" s="122"/>
      <c r="SQ117" s="122"/>
      <c r="SR117" s="122"/>
      <c r="SS117" s="122"/>
      <c r="ST117" s="122"/>
      <c r="SU117" s="122"/>
      <c r="SV117" s="122"/>
      <c r="SW117" s="122"/>
      <c r="SX117" s="122"/>
      <c r="SY117" s="122"/>
      <c r="SZ117" s="122"/>
      <c r="TA117" s="122"/>
      <c r="TB117" s="122"/>
      <c r="TC117" s="122"/>
      <c r="TD117" s="122"/>
      <c r="TE117" s="122"/>
      <c r="TF117" s="122"/>
      <c r="TG117" s="122"/>
      <c r="TH117" s="122"/>
      <c r="TI117" s="122"/>
      <c r="TJ117" s="122"/>
      <c r="TK117" s="122"/>
      <c r="TL117" s="122"/>
      <c r="TM117" s="122"/>
      <c r="TN117" s="122"/>
      <c r="TO117" s="122"/>
      <c r="TP117" s="122"/>
      <c r="TQ117" s="122"/>
      <c r="TR117" s="122"/>
      <c r="TS117" s="122"/>
      <c r="TT117" s="122"/>
      <c r="TU117" s="122"/>
      <c r="TV117" s="122"/>
      <c r="TW117" s="122"/>
      <c r="TX117" s="122"/>
      <c r="TY117" s="122"/>
      <c r="TZ117" s="122"/>
      <c r="UA117" s="122"/>
      <c r="UB117" s="122"/>
      <c r="UC117" s="122"/>
      <c r="UD117" s="122"/>
      <c r="UE117" s="122"/>
      <c r="UF117" s="122"/>
      <c r="UG117" s="122"/>
      <c r="UH117" s="122"/>
      <c r="UI117" s="122"/>
      <c r="UJ117" s="122"/>
      <c r="UK117" s="122"/>
      <c r="UL117" s="122"/>
      <c r="UM117" s="122"/>
      <c r="UN117" s="122"/>
    </row>
    <row r="118" spans="1:560" s="212" customFormat="1">
      <c r="A118" s="160"/>
      <c r="B118" s="160"/>
      <c r="C118" s="160"/>
      <c r="D118" s="160"/>
      <c r="E118" s="160"/>
      <c r="F118" s="160"/>
      <c r="G118" s="160"/>
      <c r="H118" s="160"/>
      <c r="I118" s="160"/>
      <c r="J118" s="160"/>
      <c r="K118" s="160"/>
      <c r="L118" s="160"/>
      <c r="M118" s="160"/>
      <c r="N118" s="160"/>
      <c r="O118" s="160"/>
      <c r="P118" s="160"/>
      <c r="Q118" s="160"/>
      <c r="R118" s="160"/>
      <c r="S118" s="160"/>
      <c r="T118" s="160"/>
      <c r="U118" s="160"/>
      <c r="V118" s="160"/>
      <c r="W118" s="160"/>
      <c r="X118" s="160"/>
      <c r="Y118" s="160"/>
      <c r="Z118" s="160"/>
      <c r="AA118" s="160"/>
      <c r="AB118" s="160"/>
      <c r="AC118" s="160"/>
      <c r="AD118" s="160"/>
      <c r="AE118" s="160"/>
      <c r="AF118" s="160"/>
      <c r="AG118" s="160"/>
      <c r="AH118" s="160"/>
      <c r="AI118" s="160"/>
      <c r="AJ118" s="160"/>
      <c r="AT118" s="122"/>
      <c r="AU118" s="122"/>
      <c r="AV118" s="122"/>
      <c r="AW118" s="122"/>
      <c r="AX118" s="122"/>
      <c r="AY118" s="122"/>
      <c r="AZ118" s="122"/>
      <c r="BA118" s="122"/>
      <c r="BB118" s="122"/>
      <c r="BC118" s="122"/>
      <c r="BD118" s="122"/>
      <c r="BE118" s="122"/>
      <c r="BF118" s="122"/>
      <c r="BG118" s="122"/>
      <c r="BH118" s="122"/>
      <c r="BI118" s="122"/>
      <c r="BJ118" s="122"/>
      <c r="BK118" s="122"/>
      <c r="BL118" s="122"/>
      <c r="BM118" s="122"/>
      <c r="BN118" s="122"/>
      <c r="BO118" s="122"/>
      <c r="BP118" s="122"/>
      <c r="BQ118" s="122"/>
      <c r="BR118" s="122"/>
      <c r="BS118" s="122"/>
      <c r="BT118" s="122"/>
      <c r="BU118" s="122"/>
      <c r="BV118" s="122"/>
      <c r="BW118" s="122"/>
      <c r="BX118" s="122"/>
      <c r="BY118" s="122"/>
      <c r="BZ118" s="122"/>
      <c r="CA118" s="122"/>
      <c r="CB118" s="122"/>
      <c r="CC118" s="122"/>
      <c r="CD118" s="122"/>
      <c r="CE118" s="122"/>
      <c r="CF118" s="122"/>
      <c r="CG118" s="122"/>
      <c r="CH118" s="122"/>
      <c r="CI118" s="122"/>
      <c r="CJ118" s="122"/>
      <c r="CK118" s="122"/>
      <c r="CL118" s="122"/>
      <c r="CM118" s="122"/>
      <c r="CN118" s="122"/>
      <c r="CO118" s="122"/>
      <c r="CP118" s="122"/>
      <c r="CQ118" s="122"/>
      <c r="CR118" s="122"/>
      <c r="CS118" s="122"/>
      <c r="CT118" s="122"/>
      <c r="CU118" s="122"/>
      <c r="CV118" s="122"/>
      <c r="CW118" s="122"/>
      <c r="CX118" s="122"/>
      <c r="CY118" s="122"/>
      <c r="CZ118" s="122"/>
      <c r="DA118" s="122"/>
      <c r="DB118" s="122"/>
      <c r="DC118" s="122"/>
      <c r="DD118" s="122"/>
      <c r="DE118" s="122"/>
      <c r="DF118" s="122"/>
      <c r="DG118" s="122"/>
      <c r="DH118" s="122"/>
      <c r="DI118" s="122"/>
      <c r="DJ118" s="122"/>
      <c r="DK118" s="122"/>
      <c r="DL118" s="122"/>
      <c r="DM118" s="122"/>
      <c r="DN118" s="122"/>
      <c r="DO118" s="122"/>
      <c r="DP118" s="122"/>
      <c r="DQ118" s="122"/>
      <c r="DR118" s="122"/>
      <c r="DS118" s="122"/>
      <c r="DT118" s="122"/>
      <c r="DU118" s="122"/>
      <c r="DV118" s="122"/>
      <c r="DW118" s="122"/>
      <c r="DX118" s="122"/>
      <c r="DY118" s="122"/>
      <c r="DZ118" s="122"/>
      <c r="EA118" s="122"/>
      <c r="EB118" s="122"/>
      <c r="EC118" s="122"/>
      <c r="ED118" s="122"/>
      <c r="EE118" s="122"/>
      <c r="EF118" s="122"/>
      <c r="EG118" s="122"/>
      <c r="EH118" s="122"/>
      <c r="EI118" s="122"/>
      <c r="EJ118" s="122"/>
      <c r="EK118" s="122"/>
      <c r="EL118" s="122"/>
      <c r="EM118" s="122"/>
      <c r="EN118" s="122"/>
      <c r="EO118" s="122"/>
      <c r="EP118" s="122"/>
      <c r="EQ118" s="122"/>
      <c r="ER118" s="122"/>
      <c r="ES118" s="122"/>
      <c r="ET118" s="122"/>
      <c r="EU118" s="122"/>
      <c r="EV118" s="122"/>
      <c r="EW118" s="122"/>
      <c r="EX118" s="122"/>
      <c r="EY118" s="122"/>
      <c r="EZ118" s="122"/>
      <c r="FA118" s="122"/>
      <c r="FB118" s="122"/>
      <c r="FC118" s="122"/>
      <c r="FD118" s="122"/>
      <c r="FE118" s="122"/>
      <c r="FF118" s="122"/>
      <c r="FG118" s="122"/>
      <c r="FH118" s="122"/>
      <c r="FI118" s="122"/>
      <c r="FJ118" s="122"/>
      <c r="FK118" s="122"/>
      <c r="FL118" s="122"/>
      <c r="FM118" s="122"/>
      <c r="FN118" s="122"/>
      <c r="FO118" s="122"/>
      <c r="FP118" s="122"/>
      <c r="FQ118" s="122"/>
      <c r="FR118" s="122"/>
      <c r="FS118" s="122"/>
      <c r="FT118" s="122"/>
      <c r="FU118" s="122"/>
      <c r="FV118" s="122"/>
      <c r="FW118" s="122"/>
      <c r="FX118" s="122"/>
      <c r="FY118" s="122"/>
      <c r="FZ118" s="122"/>
      <c r="GA118" s="122"/>
      <c r="GB118" s="122"/>
      <c r="GC118" s="122"/>
      <c r="GD118" s="122"/>
      <c r="GE118" s="122"/>
      <c r="GF118" s="122"/>
      <c r="GG118" s="122"/>
      <c r="GH118" s="122"/>
      <c r="GI118" s="122"/>
      <c r="GJ118" s="122"/>
      <c r="GK118" s="122"/>
      <c r="GL118" s="122"/>
      <c r="GM118" s="122"/>
      <c r="GN118" s="122"/>
      <c r="GO118" s="122"/>
      <c r="GP118" s="122"/>
      <c r="GQ118" s="122"/>
      <c r="GR118" s="122"/>
      <c r="GS118" s="122"/>
      <c r="GT118" s="122"/>
      <c r="GU118" s="122"/>
      <c r="GV118" s="122"/>
      <c r="GW118" s="122"/>
      <c r="GX118" s="122"/>
      <c r="GY118" s="122"/>
      <c r="GZ118" s="122"/>
      <c r="HA118" s="122"/>
      <c r="HB118" s="122"/>
      <c r="HC118" s="122"/>
      <c r="HD118" s="122"/>
      <c r="HE118" s="122"/>
      <c r="HF118" s="122"/>
      <c r="HG118" s="122"/>
      <c r="HH118" s="122"/>
      <c r="HI118" s="122"/>
      <c r="HJ118" s="122"/>
      <c r="HK118" s="122"/>
      <c r="HL118" s="122"/>
      <c r="HM118" s="122"/>
      <c r="HN118" s="122"/>
      <c r="HO118" s="122"/>
      <c r="HP118" s="122"/>
      <c r="HQ118" s="122"/>
      <c r="HR118" s="122"/>
      <c r="HS118" s="122"/>
      <c r="HT118" s="122"/>
      <c r="HU118" s="122"/>
      <c r="HV118" s="122"/>
      <c r="HW118" s="122"/>
      <c r="HX118" s="122"/>
      <c r="HY118" s="122"/>
      <c r="HZ118" s="122"/>
      <c r="IA118" s="122"/>
      <c r="IB118" s="122"/>
      <c r="IC118" s="122"/>
      <c r="ID118" s="122"/>
      <c r="IE118" s="122"/>
      <c r="IF118" s="122"/>
      <c r="IG118" s="122"/>
      <c r="IH118" s="122"/>
      <c r="II118" s="122"/>
      <c r="IJ118" s="122"/>
      <c r="IK118" s="122"/>
      <c r="IL118" s="122"/>
      <c r="IM118" s="122"/>
      <c r="IN118" s="122"/>
      <c r="IO118" s="122"/>
      <c r="IP118" s="122"/>
      <c r="IQ118" s="122"/>
      <c r="IR118" s="122"/>
      <c r="IS118" s="122"/>
      <c r="IT118" s="122"/>
      <c r="IU118" s="122"/>
      <c r="IV118" s="122"/>
      <c r="IW118" s="122"/>
      <c r="IX118" s="122"/>
      <c r="IY118" s="122"/>
      <c r="IZ118" s="122"/>
      <c r="JA118" s="122"/>
      <c r="JB118" s="122"/>
      <c r="JC118" s="122"/>
      <c r="JD118" s="122"/>
      <c r="JE118" s="122"/>
      <c r="JF118" s="122"/>
      <c r="JG118" s="122"/>
      <c r="JH118" s="122"/>
      <c r="JI118" s="122"/>
      <c r="JJ118" s="122"/>
      <c r="JK118" s="122"/>
      <c r="JL118" s="122"/>
      <c r="JM118" s="122"/>
      <c r="JN118" s="122"/>
      <c r="JO118" s="122"/>
      <c r="JP118" s="122"/>
      <c r="JQ118" s="122"/>
      <c r="JR118" s="122"/>
      <c r="JS118" s="122"/>
      <c r="JT118" s="122"/>
      <c r="JU118" s="122"/>
      <c r="JV118" s="122"/>
      <c r="JW118" s="122"/>
      <c r="JX118" s="122"/>
      <c r="JY118" s="122"/>
      <c r="JZ118" s="122"/>
      <c r="KA118" s="122"/>
      <c r="KB118" s="122"/>
      <c r="KC118" s="122"/>
      <c r="KD118" s="122"/>
      <c r="KE118" s="122"/>
      <c r="KF118" s="122"/>
      <c r="KG118" s="122"/>
      <c r="KH118" s="122"/>
      <c r="KI118" s="122"/>
      <c r="KJ118" s="122"/>
      <c r="KK118" s="122"/>
      <c r="KL118" s="122"/>
      <c r="KM118" s="122"/>
      <c r="KN118" s="122"/>
      <c r="KO118" s="122"/>
      <c r="KP118" s="122"/>
      <c r="KQ118" s="122"/>
      <c r="KR118" s="122"/>
      <c r="KS118" s="122"/>
      <c r="KT118" s="122"/>
      <c r="KU118" s="122"/>
      <c r="KV118" s="122"/>
      <c r="KW118" s="122"/>
      <c r="KX118" s="122"/>
      <c r="KY118" s="122"/>
      <c r="KZ118" s="122"/>
      <c r="LA118" s="122"/>
      <c r="LB118" s="122"/>
      <c r="LC118" s="122"/>
      <c r="LD118" s="122"/>
      <c r="LE118" s="122"/>
      <c r="LF118" s="122"/>
      <c r="LG118" s="122"/>
      <c r="LH118" s="122"/>
      <c r="LI118" s="122"/>
      <c r="LJ118" s="122"/>
      <c r="LK118" s="122"/>
      <c r="LL118" s="122"/>
      <c r="LM118" s="122"/>
      <c r="LN118" s="122"/>
      <c r="LO118" s="122"/>
      <c r="LP118" s="122"/>
      <c r="LQ118" s="122"/>
      <c r="LR118" s="122"/>
      <c r="LS118" s="122"/>
      <c r="LT118" s="122"/>
      <c r="LU118" s="122"/>
      <c r="LV118" s="122"/>
      <c r="LW118" s="122"/>
      <c r="LX118" s="122"/>
      <c r="LY118" s="122"/>
      <c r="LZ118" s="122"/>
      <c r="MA118" s="122"/>
      <c r="MB118" s="122"/>
      <c r="MC118" s="122"/>
      <c r="MD118" s="122"/>
      <c r="ME118" s="122"/>
      <c r="MF118" s="122"/>
      <c r="MG118" s="122"/>
      <c r="MH118" s="122"/>
      <c r="MI118" s="122"/>
      <c r="MJ118" s="122"/>
      <c r="MK118" s="122"/>
      <c r="ML118" s="122"/>
      <c r="MM118" s="122"/>
      <c r="MN118" s="122"/>
      <c r="MO118" s="122"/>
      <c r="MP118" s="122"/>
      <c r="MQ118" s="122"/>
      <c r="MR118" s="122"/>
      <c r="MS118" s="122"/>
      <c r="MT118" s="122"/>
      <c r="MU118" s="122"/>
      <c r="MV118" s="122"/>
      <c r="MW118" s="122"/>
      <c r="MX118" s="122"/>
      <c r="MY118" s="122"/>
      <c r="MZ118" s="122"/>
      <c r="NA118" s="122"/>
      <c r="NB118" s="122"/>
      <c r="NC118" s="122"/>
      <c r="ND118" s="122"/>
      <c r="NE118" s="122"/>
      <c r="NF118" s="122"/>
      <c r="NG118" s="122"/>
      <c r="NH118" s="122"/>
      <c r="NI118" s="122"/>
      <c r="NJ118" s="122"/>
      <c r="NK118" s="122"/>
      <c r="NL118" s="122"/>
      <c r="NM118" s="122"/>
      <c r="NN118" s="122"/>
      <c r="NO118" s="122"/>
      <c r="NP118" s="122"/>
      <c r="NQ118" s="122"/>
      <c r="NR118" s="122"/>
      <c r="NS118" s="122"/>
      <c r="NT118" s="122"/>
      <c r="NU118" s="122"/>
      <c r="NV118" s="122"/>
      <c r="NW118" s="122"/>
      <c r="NX118" s="122"/>
      <c r="NY118" s="122"/>
      <c r="NZ118" s="122"/>
      <c r="OA118" s="122"/>
      <c r="OB118" s="122"/>
      <c r="OC118" s="122"/>
      <c r="OD118" s="122"/>
      <c r="OE118" s="122"/>
      <c r="OF118" s="122"/>
      <c r="OG118" s="122"/>
      <c r="OH118" s="122"/>
      <c r="OI118" s="122"/>
      <c r="OJ118" s="122"/>
      <c r="OK118" s="122"/>
      <c r="OL118" s="122"/>
      <c r="OM118" s="122"/>
      <c r="ON118" s="122"/>
      <c r="OO118" s="122"/>
      <c r="OP118" s="122"/>
      <c r="OQ118" s="122"/>
      <c r="OR118" s="122"/>
      <c r="OS118" s="122"/>
      <c r="OT118" s="122"/>
      <c r="OU118" s="122"/>
      <c r="OV118" s="122"/>
      <c r="OW118" s="122"/>
      <c r="OX118" s="122"/>
      <c r="OY118" s="122"/>
      <c r="OZ118" s="122"/>
      <c r="PA118" s="122"/>
      <c r="PB118" s="122"/>
      <c r="PC118" s="122"/>
      <c r="PD118" s="122"/>
      <c r="PE118" s="122"/>
      <c r="PF118" s="122"/>
      <c r="PG118" s="122"/>
      <c r="PH118" s="122"/>
      <c r="PI118" s="122"/>
      <c r="PJ118" s="122"/>
      <c r="PK118" s="122"/>
      <c r="PL118" s="122"/>
      <c r="PM118" s="122"/>
      <c r="PN118" s="122"/>
      <c r="PO118" s="122"/>
      <c r="PP118" s="122"/>
      <c r="PQ118" s="122"/>
      <c r="PR118" s="122"/>
      <c r="PS118" s="122"/>
      <c r="PT118" s="122"/>
      <c r="PU118" s="122"/>
      <c r="PV118" s="122"/>
      <c r="PW118" s="122"/>
      <c r="PX118" s="122"/>
      <c r="PY118" s="122"/>
      <c r="PZ118" s="122"/>
      <c r="QA118" s="122"/>
      <c r="QB118" s="122"/>
      <c r="QC118" s="122"/>
      <c r="QD118" s="122"/>
      <c r="QE118" s="122"/>
      <c r="QF118" s="122"/>
      <c r="QG118" s="122"/>
      <c r="QH118" s="122"/>
      <c r="QI118" s="122"/>
      <c r="QJ118" s="122"/>
      <c r="QK118" s="122"/>
      <c r="QL118" s="122"/>
      <c r="QM118" s="122"/>
      <c r="QN118" s="122"/>
      <c r="QO118" s="122"/>
      <c r="QP118" s="122"/>
      <c r="QQ118" s="122"/>
      <c r="QR118" s="122"/>
      <c r="QS118" s="122"/>
      <c r="QT118" s="122"/>
      <c r="QU118" s="122"/>
      <c r="QV118" s="122"/>
      <c r="QW118" s="122"/>
      <c r="QX118" s="122"/>
      <c r="QY118" s="122"/>
      <c r="QZ118" s="122"/>
      <c r="RA118" s="122"/>
      <c r="RB118" s="122"/>
      <c r="RC118" s="122"/>
      <c r="RD118" s="122"/>
      <c r="RE118" s="122"/>
      <c r="RF118" s="122"/>
      <c r="RG118" s="122"/>
      <c r="RH118" s="122"/>
      <c r="RI118" s="122"/>
      <c r="RJ118" s="122"/>
      <c r="RK118" s="122"/>
      <c r="RL118" s="122"/>
      <c r="RM118" s="122"/>
      <c r="RN118" s="122"/>
      <c r="RO118" s="122"/>
      <c r="RP118" s="122"/>
      <c r="RQ118" s="122"/>
      <c r="RR118" s="122"/>
      <c r="RS118" s="122"/>
      <c r="RT118" s="122"/>
      <c r="RU118" s="122"/>
      <c r="RV118" s="122"/>
      <c r="RW118" s="122"/>
      <c r="RX118" s="122"/>
      <c r="RY118" s="122"/>
      <c r="RZ118" s="122"/>
      <c r="SA118" s="122"/>
      <c r="SB118" s="122"/>
      <c r="SC118" s="122"/>
      <c r="SD118" s="122"/>
      <c r="SE118" s="122"/>
      <c r="SF118" s="122"/>
      <c r="SG118" s="122"/>
      <c r="SH118" s="122"/>
      <c r="SI118" s="122"/>
      <c r="SJ118" s="122"/>
      <c r="SK118" s="122"/>
      <c r="SL118" s="122"/>
      <c r="SM118" s="122"/>
      <c r="SN118" s="122"/>
      <c r="SO118" s="122"/>
      <c r="SP118" s="122"/>
      <c r="SQ118" s="122"/>
      <c r="SR118" s="122"/>
      <c r="SS118" s="122"/>
      <c r="ST118" s="122"/>
      <c r="SU118" s="122"/>
      <c r="SV118" s="122"/>
      <c r="SW118" s="122"/>
      <c r="SX118" s="122"/>
      <c r="SY118" s="122"/>
      <c r="SZ118" s="122"/>
      <c r="TA118" s="122"/>
      <c r="TB118" s="122"/>
      <c r="TC118" s="122"/>
      <c r="TD118" s="122"/>
      <c r="TE118" s="122"/>
      <c r="TF118" s="122"/>
      <c r="TG118" s="122"/>
      <c r="TH118" s="122"/>
      <c r="TI118" s="122"/>
      <c r="TJ118" s="122"/>
      <c r="TK118" s="122"/>
      <c r="TL118" s="122"/>
      <c r="TM118" s="122"/>
      <c r="TN118" s="122"/>
      <c r="TO118" s="122"/>
      <c r="TP118" s="122"/>
      <c r="TQ118" s="122"/>
      <c r="TR118" s="122"/>
      <c r="TS118" s="122"/>
      <c r="TT118" s="122"/>
      <c r="TU118" s="122"/>
      <c r="TV118" s="122"/>
      <c r="TW118" s="122"/>
      <c r="TX118" s="122"/>
      <c r="TY118" s="122"/>
      <c r="TZ118" s="122"/>
      <c r="UA118" s="122"/>
      <c r="UB118" s="122"/>
      <c r="UC118" s="122"/>
      <c r="UD118" s="122"/>
      <c r="UE118" s="122"/>
      <c r="UF118" s="122"/>
      <c r="UG118" s="122"/>
      <c r="UH118" s="122"/>
      <c r="UI118" s="122"/>
      <c r="UJ118" s="122"/>
      <c r="UK118" s="122"/>
      <c r="UL118" s="122"/>
      <c r="UM118" s="122"/>
      <c r="UN118" s="122"/>
    </row>
    <row r="119" spans="1:560" s="212" customFormat="1">
      <c r="A119" s="160"/>
      <c r="B119" s="160"/>
      <c r="C119" s="160"/>
      <c r="D119" s="160"/>
      <c r="E119" s="160"/>
      <c r="F119" s="160"/>
      <c r="G119" s="160"/>
      <c r="H119" s="160"/>
      <c r="I119" s="160"/>
      <c r="J119" s="160"/>
      <c r="K119" s="160"/>
      <c r="L119" s="160"/>
      <c r="M119" s="160"/>
      <c r="N119" s="160"/>
      <c r="O119" s="160"/>
      <c r="P119" s="160"/>
      <c r="Q119" s="160"/>
      <c r="R119" s="160"/>
      <c r="S119" s="160"/>
      <c r="T119" s="160"/>
      <c r="U119" s="160"/>
      <c r="V119" s="160"/>
      <c r="W119" s="160"/>
      <c r="X119" s="160"/>
      <c r="Y119" s="160"/>
      <c r="Z119" s="160"/>
      <c r="AA119" s="160"/>
      <c r="AB119" s="160"/>
      <c r="AC119" s="160"/>
      <c r="AD119" s="160"/>
      <c r="AE119" s="160"/>
      <c r="AF119" s="160"/>
      <c r="AG119" s="160"/>
      <c r="AH119" s="160"/>
      <c r="AI119" s="160"/>
      <c r="AJ119" s="160"/>
      <c r="AT119" s="122"/>
      <c r="AU119" s="122"/>
      <c r="AV119" s="122"/>
      <c r="AW119" s="122"/>
      <c r="AX119" s="122"/>
      <c r="AY119" s="122"/>
      <c r="AZ119" s="122"/>
      <c r="BA119" s="122"/>
      <c r="BB119" s="122"/>
      <c r="BC119" s="122"/>
      <c r="BD119" s="122"/>
      <c r="BE119" s="122"/>
      <c r="BF119" s="122"/>
      <c r="BG119" s="122"/>
      <c r="BH119" s="122"/>
      <c r="BI119" s="122"/>
      <c r="BJ119" s="122"/>
      <c r="BK119" s="122"/>
      <c r="BL119" s="122"/>
      <c r="BM119" s="122"/>
      <c r="BN119" s="122"/>
      <c r="BO119" s="122"/>
      <c r="BP119" s="122"/>
      <c r="BQ119" s="122"/>
      <c r="BR119" s="122"/>
      <c r="BS119" s="122"/>
      <c r="BT119" s="122"/>
      <c r="BU119" s="122"/>
      <c r="BV119" s="122"/>
      <c r="BW119" s="122"/>
      <c r="BX119" s="122"/>
      <c r="BY119" s="122"/>
      <c r="BZ119" s="122"/>
      <c r="CA119" s="122"/>
      <c r="CB119" s="122"/>
      <c r="CC119" s="122"/>
      <c r="CD119" s="122"/>
      <c r="CE119" s="122"/>
      <c r="CF119" s="122"/>
      <c r="CG119" s="122"/>
      <c r="CH119" s="122"/>
      <c r="CI119" s="122"/>
      <c r="CJ119" s="122"/>
      <c r="CK119" s="122"/>
      <c r="CL119" s="122"/>
      <c r="CM119" s="122"/>
      <c r="CN119" s="122"/>
      <c r="CO119" s="122"/>
      <c r="CP119" s="122"/>
      <c r="CQ119" s="122"/>
      <c r="CR119" s="122"/>
      <c r="CS119" s="122"/>
      <c r="CT119" s="122"/>
      <c r="CU119" s="122"/>
      <c r="CV119" s="122"/>
      <c r="CW119" s="122"/>
      <c r="CX119" s="122"/>
      <c r="CY119" s="122"/>
      <c r="CZ119" s="122"/>
      <c r="DA119" s="122"/>
      <c r="DB119" s="122"/>
      <c r="DC119" s="122"/>
      <c r="DD119" s="122"/>
      <c r="DE119" s="122"/>
      <c r="DF119" s="122"/>
      <c r="DG119" s="122"/>
      <c r="DH119" s="122"/>
      <c r="DI119" s="122"/>
      <c r="DJ119" s="122"/>
      <c r="DK119" s="122"/>
      <c r="DL119" s="122"/>
      <c r="DM119" s="122"/>
      <c r="DN119" s="122"/>
      <c r="DO119" s="122"/>
      <c r="DP119" s="122"/>
      <c r="DQ119" s="122"/>
      <c r="DR119" s="122"/>
      <c r="DS119" s="122"/>
      <c r="DT119" s="122"/>
      <c r="DU119" s="122"/>
      <c r="DV119" s="122"/>
      <c r="DW119" s="122"/>
      <c r="DX119" s="122"/>
      <c r="DY119" s="122"/>
      <c r="DZ119" s="122"/>
      <c r="EA119" s="122"/>
      <c r="EB119" s="122"/>
      <c r="EC119" s="122"/>
      <c r="ED119" s="122"/>
      <c r="EE119" s="122"/>
      <c r="EF119" s="122"/>
      <c r="EG119" s="122"/>
      <c r="EH119" s="122"/>
      <c r="EI119" s="122"/>
      <c r="EJ119" s="122"/>
      <c r="EK119" s="122"/>
      <c r="EL119" s="122"/>
      <c r="EM119" s="122"/>
      <c r="EN119" s="122"/>
      <c r="EO119" s="122"/>
      <c r="EP119" s="122"/>
      <c r="EQ119" s="122"/>
      <c r="ER119" s="122"/>
      <c r="ES119" s="122"/>
      <c r="ET119" s="122"/>
      <c r="EU119" s="122"/>
      <c r="EV119" s="122"/>
      <c r="EW119" s="122"/>
      <c r="EX119" s="122"/>
      <c r="EY119" s="122"/>
      <c r="EZ119" s="122"/>
      <c r="FA119" s="122"/>
      <c r="FB119" s="122"/>
      <c r="FC119" s="122"/>
      <c r="FD119" s="122"/>
      <c r="FE119" s="122"/>
      <c r="FF119" s="122"/>
      <c r="FG119" s="122"/>
      <c r="FH119" s="122"/>
      <c r="FI119" s="122"/>
      <c r="FJ119" s="122"/>
      <c r="FK119" s="122"/>
      <c r="FL119" s="122"/>
      <c r="FM119" s="122"/>
      <c r="FN119" s="122"/>
      <c r="FO119" s="122"/>
      <c r="FP119" s="122"/>
      <c r="FQ119" s="122"/>
      <c r="FR119" s="122"/>
      <c r="FS119" s="122"/>
      <c r="FT119" s="122"/>
      <c r="FU119" s="122"/>
      <c r="FV119" s="122"/>
      <c r="FW119" s="122"/>
      <c r="FX119" s="122"/>
      <c r="FY119" s="122"/>
      <c r="FZ119" s="122"/>
      <c r="GA119" s="122"/>
      <c r="GB119" s="122"/>
      <c r="GC119" s="122"/>
      <c r="GD119" s="122"/>
      <c r="GE119" s="122"/>
      <c r="GF119" s="122"/>
      <c r="GG119" s="122"/>
      <c r="GH119" s="122"/>
      <c r="GI119" s="122"/>
      <c r="GJ119" s="122"/>
      <c r="GK119" s="122"/>
      <c r="GL119" s="122"/>
      <c r="GM119" s="122"/>
      <c r="GN119" s="122"/>
      <c r="GO119" s="122"/>
      <c r="GP119" s="122"/>
      <c r="GQ119" s="122"/>
      <c r="GR119" s="122"/>
      <c r="GS119" s="122"/>
      <c r="GT119" s="122"/>
      <c r="GU119" s="122"/>
      <c r="GV119" s="122"/>
      <c r="GW119" s="122"/>
      <c r="GX119" s="122"/>
      <c r="GY119" s="122"/>
      <c r="GZ119" s="122"/>
      <c r="HA119" s="122"/>
      <c r="HB119" s="122"/>
      <c r="HC119" s="122"/>
      <c r="HD119" s="122"/>
      <c r="HE119" s="122"/>
      <c r="HF119" s="122"/>
      <c r="HG119" s="122"/>
      <c r="HH119" s="122"/>
      <c r="HI119" s="122"/>
      <c r="HJ119" s="122"/>
      <c r="HK119" s="122"/>
      <c r="HL119" s="122"/>
      <c r="HM119" s="122"/>
      <c r="HN119" s="122"/>
      <c r="HO119" s="122"/>
      <c r="HP119" s="122"/>
      <c r="HQ119" s="122"/>
      <c r="HR119" s="122"/>
      <c r="HS119" s="122"/>
      <c r="HT119" s="122"/>
      <c r="HU119" s="122"/>
      <c r="HV119" s="122"/>
      <c r="HW119" s="122"/>
      <c r="HX119" s="122"/>
      <c r="HY119" s="122"/>
      <c r="HZ119" s="122"/>
      <c r="IA119" s="122"/>
      <c r="IB119" s="122"/>
      <c r="IC119" s="122"/>
      <c r="ID119" s="122"/>
      <c r="IE119" s="122"/>
      <c r="IF119" s="122"/>
      <c r="IG119" s="122"/>
      <c r="IH119" s="122"/>
      <c r="II119" s="122"/>
      <c r="IJ119" s="122"/>
      <c r="IK119" s="122"/>
      <c r="IL119" s="122"/>
      <c r="IM119" s="122"/>
      <c r="IN119" s="122"/>
      <c r="IO119" s="122"/>
      <c r="IP119" s="122"/>
      <c r="IQ119" s="122"/>
      <c r="IR119" s="122"/>
      <c r="IS119" s="122"/>
      <c r="IT119" s="122"/>
      <c r="IU119" s="122"/>
      <c r="IV119" s="122"/>
      <c r="IW119" s="122"/>
      <c r="IX119" s="122"/>
      <c r="IY119" s="122"/>
      <c r="IZ119" s="122"/>
      <c r="JA119" s="122"/>
      <c r="JB119" s="122"/>
      <c r="JC119" s="122"/>
      <c r="JD119" s="122"/>
      <c r="JE119" s="122"/>
      <c r="JF119" s="122"/>
      <c r="JG119" s="122"/>
      <c r="JH119" s="122"/>
      <c r="JI119" s="122"/>
      <c r="JJ119" s="122"/>
      <c r="JK119" s="122"/>
      <c r="JL119" s="122"/>
      <c r="JM119" s="122"/>
      <c r="JN119" s="122"/>
      <c r="JO119" s="122"/>
      <c r="JP119" s="122"/>
      <c r="JQ119" s="122"/>
      <c r="JR119" s="122"/>
      <c r="JS119" s="122"/>
      <c r="JT119" s="122"/>
      <c r="JU119" s="122"/>
      <c r="JV119" s="122"/>
      <c r="JW119" s="122"/>
      <c r="JX119" s="122"/>
      <c r="JY119" s="122"/>
      <c r="JZ119" s="122"/>
      <c r="KA119" s="122"/>
      <c r="KB119" s="122"/>
      <c r="KC119" s="122"/>
      <c r="KD119" s="122"/>
      <c r="KE119" s="122"/>
      <c r="KF119" s="122"/>
      <c r="KG119" s="122"/>
      <c r="KH119" s="122"/>
      <c r="KI119" s="122"/>
      <c r="KJ119" s="122"/>
      <c r="KK119" s="122"/>
      <c r="KL119" s="122"/>
      <c r="KM119" s="122"/>
      <c r="KN119" s="122"/>
      <c r="KO119" s="122"/>
      <c r="KP119" s="122"/>
      <c r="KQ119" s="122"/>
      <c r="KR119" s="122"/>
      <c r="KS119" s="122"/>
      <c r="KT119" s="122"/>
      <c r="KU119" s="122"/>
      <c r="KV119" s="122"/>
      <c r="KW119" s="122"/>
      <c r="KX119" s="122"/>
      <c r="KY119" s="122"/>
      <c r="KZ119" s="122"/>
      <c r="LA119" s="122"/>
      <c r="LB119" s="122"/>
      <c r="LC119" s="122"/>
      <c r="LD119" s="122"/>
      <c r="LE119" s="122"/>
      <c r="LF119" s="122"/>
      <c r="LG119" s="122"/>
      <c r="LH119" s="122"/>
      <c r="LI119" s="122"/>
      <c r="LJ119" s="122"/>
      <c r="LK119" s="122"/>
      <c r="LL119" s="122"/>
      <c r="LM119" s="122"/>
      <c r="LN119" s="122"/>
      <c r="LO119" s="122"/>
      <c r="LP119" s="122"/>
      <c r="LQ119" s="122"/>
      <c r="LR119" s="122"/>
      <c r="LS119" s="122"/>
      <c r="LT119" s="122"/>
      <c r="LU119" s="122"/>
      <c r="LV119" s="122"/>
      <c r="LW119" s="122"/>
      <c r="LX119" s="122"/>
      <c r="LY119" s="122"/>
      <c r="LZ119" s="122"/>
      <c r="MA119" s="122"/>
      <c r="MB119" s="122"/>
      <c r="MC119" s="122"/>
      <c r="MD119" s="122"/>
      <c r="ME119" s="122"/>
      <c r="MF119" s="122"/>
      <c r="MG119" s="122"/>
      <c r="MH119" s="122"/>
      <c r="MI119" s="122"/>
      <c r="MJ119" s="122"/>
      <c r="MK119" s="122"/>
      <c r="ML119" s="122"/>
      <c r="MM119" s="122"/>
      <c r="MN119" s="122"/>
      <c r="MO119" s="122"/>
      <c r="MP119" s="122"/>
      <c r="MQ119" s="122"/>
      <c r="MR119" s="122"/>
      <c r="MS119" s="122"/>
      <c r="MT119" s="122"/>
      <c r="MU119" s="122"/>
      <c r="MV119" s="122"/>
      <c r="MW119" s="122"/>
      <c r="MX119" s="122"/>
      <c r="MY119" s="122"/>
      <c r="MZ119" s="122"/>
      <c r="NA119" s="122"/>
      <c r="NB119" s="122"/>
      <c r="NC119" s="122"/>
      <c r="ND119" s="122"/>
      <c r="NE119" s="122"/>
      <c r="NF119" s="122"/>
      <c r="NG119" s="122"/>
      <c r="NH119" s="122"/>
      <c r="NI119" s="122"/>
      <c r="NJ119" s="122"/>
      <c r="NK119" s="122"/>
      <c r="NL119" s="122"/>
      <c r="NM119" s="122"/>
      <c r="NN119" s="122"/>
      <c r="NO119" s="122"/>
      <c r="NP119" s="122"/>
      <c r="NQ119" s="122"/>
      <c r="NR119" s="122"/>
      <c r="NS119" s="122"/>
      <c r="NT119" s="122"/>
      <c r="NU119" s="122"/>
      <c r="NV119" s="122"/>
      <c r="NW119" s="122"/>
      <c r="NX119" s="122"/>
      <c r="NY119" s="122"/>
      <c r="NZ119" s="122"/>
      <c r="OA119" s="122"/>
      <c r="OB119" s="122"/>
      <c r="OC119" s="122"/>
      <c r="OD119" s="122"/>
      <c r="OE119" s="122"/>
      <c r="OF119" s="122"/>
      <c r="OG119" s="122"/>
      <c r="OH119" s="122"/>
      <c r="OI119" s="122"/>
      <c r="OJ119" s="122"/>
      <c r="OK119" s="122"/>
      <c r="OL119" s="122"/>
      <c r="OM119" s="122"/>
      <c r="ON119" s="122"/>
      <c r="OO119" s="122"/>
      <c r="OP119" s="122"/>
      <c r="OQ119" s="122"/>
      <c r="OR119" s="122"/>
      <c r="OS119" s="122"/>
      <c r="OT119" s="122"/>
      <c r="OU119" s="122"/>
      <c r="OV119" s="122"/>
      <c r="OW119" s="122"/>
      <c r="OX119" s="122"/>
      <c r="OY119" s="122"/>
      <c r="OZ119" s="122"/>
      <c r="PA119" s="122"/>
      <c r="PB119" s="122"/>
      <c r="PC119" s="122"/>
      <c r="PD119" s="122"/>
      <c r="PE119" s="122"/>
      <c r="PF119" s="122"/>
      <c r="PG119" s="122"/>
      <c r="PH119" s="122"/>
      <c r="PI119" s="122"/>
      <c r="PJ119" s="122"/>
      <c r="PK119" s="122"/>
      <c r="PL119" s="122"/>
      <c r="PM119" s="122"/>
      <c r="PN119" s="122"/>
      <c r="PO119" s="122"/>
      <c r="PP119" s="122"/>
      <c r="PQ119" s="122"/>
      <c r="PR119" s="122"/>
      <c r="PS119" s="122"/>
      <c r="PT119" s="122"/>
      <c r="PU119" s="122"/>
      <c r="PV119" s="122"/>
      <c r="PW119" s="122"/>
      <c r="PX119" s="122"/>
      <c r="PY119" s="122"/>
      <c r="PZ119" s="122"/>
      <c r="QA119" s="122"/>
      <c r="QB119" s="122"/>
      <c r="QC119" s="122"/>
      <c r="QD119" s="122"/>
      <c r="QE119" s="122"/>
      <c r="QF119" s="122"/>
      <c r="QG119" s="122"/>
      <c r="QH119" s="122"/>
      <c r="QI119" s="122"/>
      <c r="QJ119" s="122"/>
      <c r="QK119" s="122"/>
      <c r="QL119" s="122"/>
      <c r="QM119" s="122"/>
      <c r="QN119" s="122"/>
      <c r="QO119" s="122"/>
      <c r="QP119" s="122"/>
      <c r="QQ119" s="122"/>
      <c r="QR119" s="122"/>
      <c r="QS119" s="122"/>
      <c r="QT119" s="122"/>
      <c r="QU119" s="122"/>
      <c r="QV119" s="122"/>
      <c r="QW119" s="122"/>
      <c r="QX119" s="122"/>
      <c r="QY119" s="122"/>
      <c r="QZ119" s="122"/>
      <c r="RA119" s="122"/>
      <c r="RB119" s="122"/>
      <c r="RC119" s="122"/>
      <c r="RD119" s="122"/>
      <c r="RE119" s="122"/>
      <c r="RF119" s="122"/>
      <c r="RG119" s="122"/>
      <c r="RH119" s="122"/>
      <c r="RI119" s="122"/>
      <c r="RJ119" s="122"/>
      <c r="RK119" s="122"/>
      <c r="RL119" s="122"/>
      <c r="RM119" s="122"/>
      <c r="RN119" s="122"/>
      <c r="RO119" s="122"/>
      <c r="RP119" s="122"/>
      <c r="RQ119" s="122"/>
      <c r="RR119" s="122"/>
      <c r="RS119" s="122"/>
      <c r="RT119" s="122"/>
      <c r="RU119" s="122"/>
      <c r="RV119" s="122"/>
      <c r="RW119" s="122"/>
      <c r="RX119" s="122"/>
      <c r="RY119" s="122"/>
      <c r="RZ119" s="122"/>
      <c r="SA119" s="122"/>
      <c r="SB119" s="122"/>
      <c r="SC119" s="122"/>
      <c r="SD119" s="122"/>
      <c r="SE119" s="122"/>
      <c r="SF119" s="122"/>
      <c r="SG119" s="122"/>
      <c r="SH119" s="122"/>
      <c r="SI119" s="122"/>
      <c r="SJ119" s="122"/>
      <c r="SK119" s="122"/>
      <c r="SL119" s="122"/>
      <c r="SM119" s="122"/>
      <c r="SN119" s="122"/>
      <c r="SO119" s="122"/>
      <c r="SP119" s="122"/>
      <c r="SQ119" s="122"/>
      <c r="SR119" s="122"/>
      <c r="SS119" s="122"/>
      <c r="ST119" s="122"/>
      <c r="SU119" s="122"/>
      <c r="SV119" s="122"/>
      <c r="SW119" s="122"/>
      <c r="SX119" s="122"/>
      <c r="SY119" s="122"/>
      <c r="SZ119" s="122"/>
      <c r="TA119" s="122"/>
      <c r="TB119" s="122"/>
      <c r="TC119" s="122"/>
      <c r="TD119" s="122"/>
      <c r="TE119" s="122"/>
      <c r="TF119" s="122"/>
      <c r="TG119" s="122"/>
      <c r="TH119" s="122"/>
      <c r="TI119" s="122"/>
      <c r="TJ119" s="122"/>
      <c r="TK119" s="122"/>
      <c r="TL119" s="122"/>
      <c r="TM119" s="122"/>
      <c r="TN119" s="122"/>
      <c r="TO119" s="122"/>
      <c r="TP119" s="122"/>
      <c r="TQ119" s="122"/>
      <c r="TR119" s="122"/>
      <c r="TS119" s="122"/>
      <c r="TT119" s="122"/>
      <c r="TU119" s="122"/>
      <c r="TV119" s="122"/>
      <c r="TW119" s="122"/>
      <c r="TX119" s="122"/>
      <c r="TY119" s="122"/>
      <c r="TZ119" s="122"/>
      <c r="UA119" s="122"/>
      <c r="UB119" s="122"/>
      <c r="UC119" s="122"/>
      <c r="UD119" s="122"/>
      <c r="UE119" s="122"/>
      <c r="UF119" s="122"/>
      <c r="UG119" s="122"/>
      <c r="UH119" s="122"/>
      <c r="UI119" s="122"/>
      <c r="UJ119" s="122"/>
      <c r="UK119" s="122"/>
      <c r="UL119" s="122"/>
      <c r="UM119" s="122"/>
      <c r="UN119" s="122"/>
    </row>
    <row r="120" spans="1:560" s="212" customFormat="1">
      <c r="A120" s="160"/>
      <c r="B120" s="160"/>
      <c r="C120" s="160"/>
      <c r="D120" s="160"/>
      <c r="E120" s="160"/>
      <c r="F120" s="160"/>
      <c r="G120" s="160"/>
      <c r="H120" s="160"/>
      <c r="I120" s="160"/>
      <c r="J120" s="160"/>
      <c r="K120" s="160"/>
      <c r="L120" s="160"/>
      <c r="M120" s="160"/>
      <c r="N120" s="160"/>
      <c r="O120" s="160"/>
      <c r="P120" s="160"/>
      <c r="Q120" s="160"/>
      <c r="R120" s="160"/>
      <c r="S120" s="160"/>
      <c r="T120" s="160"/>
      <c r="U120" s="160"/>
      <c r="V120" s="160"/>
      <c r="W120" s="160"/>
      <c r="X120" s="160"/>
      <c r="Y120" s="160"/>
      <c r="Z120" s="160"/>
      <c r="AA120" s="160"/>
      <c r="AB120" s="160"/>
      <c r="AC120" s="160"/>
      <c r="AD120" s="160"/>
      <c r="AE120" s="160"/>
      <c r="AF120" s="160"/>
      <c r="AG120" s="160"/>
      <c r="AH120" s="160"/>
      <c r="AI120" s="160"/>
      <c r="AJ120" s="160"/>
      <c r="AT120" s="122"/>
      <c r="AU120" s="122"/>
      <c r="AV120" s="122"/>
      <c r="AW120" s="122"/>
      <c r="AX120" s="122"/>
      <c r="AY120" s="122"/>
      <c r="AZ120" s="122"/>
      <c r="BA120" s="122"/>
      <c r="BB120" s="122"/>
      <c r="BC120" s="122"/>
      <c r="BD120" s="122"/>
      <c r="BE120" s="122"/>
      <c r="BF120" s="122"/>
      <c r="BG120" s="122"/>
      <c r="BH120" s="122"/>
      <c r="BI120" s="122"/>
      <c r="BJ120" s="122"/>
      <c r="BK120" s="122"/>
      <c r="BL120" s="122"/>
      <c r="BM120" s="122"/>
      <c r="BN120" s="122"/>
      <c r="BO120" s="122"/>
      <c r="BP120" s="122"/>
      <c r="BQ120" s="122"/>
      <c r="BR120" s="122"/>
      <c r="BS120" s="122"/>
      <c r="BT120" s="122"/>
      <c r="BU120" s="122"/>
      <c r="BV120" s="122"/>
      <c r="BW120" s="122"/>
      <c r="BX120" s="122"/>
      <c r="BY120" s="122"/>
      <c r="BZ120" s="122"/>
      <c r="CA120" s="122"/>
      <c r="CB120" s="122"/>
      <c r="CC120" s="122"/>
      <c r="CD120" s="122"/>
      <c r="CE120" s="122"/>
      <c r="CF120" s="122"/>
      <c r="CG120" s="122"/>
      <c r="CH120" s="122"/>
      <c r="CI120" s="122"/>
      <c r="CJ120" s="122"/>
      <c r="CK120" s="122"/>
      <c r="CL120" s="122"/>
      <c r="CM120" s="122"/>
      <c r="CN120" s="122"/>
      <c r="CO120" s="122"/>
      <c r="CP120" s="122"/>
      <c r="CQ120" s="122"/>
      <c r="CR120" s="122"/>
      <c r="CS120" s="122"/>
      <c r="CT120" s="122"/>
      <c r="CU120" s="122"/>
      <c r="CV120" s="122"/>
      <c r="CW120" s="122"/>
      <c r="CX120" s="122"/>
      <c r="CY120" s="122"/>
      <c r="CZ120" s="122"/>
      <c r="DA120" s="122"/>
      <c r="DB120" s="122"/>
      <c r="DC120" s="122"/>
      <c r="DD120" s="122"/>
      <c r="DE120" s="122"/>
      <c r="DF120" s="122"/>
      <c r="DG120" s="122"/>
      <c r="DH120" s="122"/>
      <c r="DI120" s="122"/>
      <c r="DJ120" s="122"/>
      <c r="DK120" s="122"/>
      <c r="DL120" s="122"/>
      <c r="DM120" s="122"/>
      <c r="DN120" s="122"/>
      <c r="DO120" s="122"/>
      <c r="DP120" s="122"/>
      <c r="DQ120" s="122"/>
      <c r="DR120" s="122"/>
      <c r="DS120" s="122"/>
      <c r="DT120" s="122"/>
      <c r="DU120" s="122"/>
      <c r="DV120" s="122"/>
      <c r="DW120" s="122"/>
      <c r="DX120" s="122"/>
      <c r="DY120" s="122"/>
      <c r="DZ120" s="122"/>
      <c r="EA120" s="122"/>
      <c r="EB120" s="122"/>
      <c r="EC120" s="122"/>
      <c r="ED120" s="122"/>
      <c r="EE120" s="122"/>
      <c r="EF120" s="122"/>
      <c r="EG120" s="122"/>
      <c r="EH120" s="122"/>
      <c r="EI120" s="122"/>
      <c r="EJ120" s="122"/>
      <c r="EK120" s="122"/>
      <c r="EL120" s="122"/>
      <c r="EM120" s="122"/>
      <c r="EN120" s="122"/>
      <c r="EO120" s="122"/>
      <c r="EP120" s="122"/>
      <c r="EQ120" s="122"/>
      <c r="ER120" s="122"/>
      <c r="ES120" s="122"/>
      <c r="ET120" s="122"/>
      <c r="EU120" s="122"/>
      <c r="EV120" s="122"/>
      <c r="EW120" s="122"/>
      <c r="EX120" s="122"/>
      <c r="EY120" s="122"/>
      <c r="EZ120" s="122"/>
      <c r="FA120" s="122"/>
      <c r="FB120" s="122"/>
      <c r="FC120" s="122"/>
      <c r="FD120" s="122"/>
      <c r="FE120" s="122"/>
      <c r="FF120" s="122"/>
      <c r="FG120" s="122"/>
      <c r="FH120" s="122"/>
      <c r="FI120" s="122"/>
      <c r="FJ120" s="122"/>
      <c r="FK120" s="122"/>
      <c r="FL120" s="122"/>
      <c r="FM120" s="122"/>
      <c r="FN120" s="122"/>
      <c r="FO120" s="122"/>
      <c r="FP120" s="122"/>
      <c r="FQ120" s="122"/>
      <c r="FR120" s="122"/>
      <c r="FS120" s="122"/>
      <c r="FT120" s="122"/>
      <c r="FU120" s="122"/>
      <c r="FV120" s="122"/>
      <c r="FW120" s="122"/>
      <c r="FX120" s="122"/>
      <c r="FY120" s="122"/>
      <c r="FZ120" s="122"/>
      <c r="GA120" s="122"/>
      <c r="GB120" s="122"/>
      <c r="GC120" s="122"/>
      <c r="GD120" s="122"/>
      <c r="GE120" s="122"/>
      <c r="GF120" s="122"/>
      <c r="GG120" s="122"/>
      <c r="GH120" s="122"/>
      <c r="GI120" s="122"/>
      <c r="GJ120" s="122"/>
      <c r="GK120" s="122"/>
      <c r="GL120" s="122"/>
      <c r="GM120" s="122"/>
      <c r="GN120" s="122"/>
      <c r="GO120" s="122"/>
      <c r="GP120" s="122"/>
      <c r="GQ120" s="122"/>
      <c r="GR120" s="122"/>
      <c r="GS120" s="122"/>
      <c r="GT120" s="122"/>
      <c r="GU120" s="122"/>
      <c r="GV120" s="122"/>
      <c r="GW120" s="122"/>
      <c r="GX120" s="122"/>
      <c r="GY120" s="122"/>
      <c r="GZ120" s="122"/>
      <c r="HA120" s="122"/>
      <c r="HB120" s="122"/>
      <c r="HC120" s="122"/>
      <c r="HD120" s="122"/>
      <c r="HE120" s="122"/>
      <c r="HF120" s="122"/>
      <c r="HG120" s="122"/>
      <c r="HH120" s="122"/>
      <c r="HI120" s="122"/>
      <c r="HJ120" s="122"/>
      <c r="HK120" s="122"/>
      <c r="HL120" s="122"/>
      <c r="HM120" s="122"/>
      <c r="HN120" s="122"/>
      <c r="HO120" s="122"/>
      <c r="HP120" s="122"/>
      <c r="HQ120" s="122"/>
      <c r="HR120" s="122"/>
      <c r="HS120" s="122"/>
      <c r="HT120" s="122"/>
      <c r="HU120" s="122"/>
      <c r="HV120" s="122"/>
      <c r="HW120" s="122"/>
      <c r="HX120" s="122"/>
      <c r="HY120" s="122"/>
      <c r="HZ120" s="122"/>
      <c r="IA120" s="122"/>
      <c r="IB120" s="122"/>
      <c r="IC120" s="122"/>
      <c r="ID120" s="122"/>
      <c r="IE120" s="122"/>
      <c r="IF120" s="122"/>
      <c r="IG120" s="122"/>
      <c r="IH120" s="122"/>
      <c r="II120" s="122"/>
      <c r="IJ120" s="122"/>
      <c r="IK120" s="122"/>
      <c r="IL120" s="122"/>
      <c r="IM120" s="122"/>
      <c r="IN120" s="122"/>
      <c r="IO120" s="122"/>
      <c r="IP120" s="122"/>
      <c r="IQ120" s="122"/>
      <c r="IR120" s="122"/>
      <c r="IS120" s="122"/>
      <c r="IT120" s="122"/>
      <c r="IU120" s="122"/>
      <c r="IV120" s="122"/>
      <c r="IW120" s="122"/>
      <c r="IX120" s="122"/>
      <c r="IY120" s="122"/>
      <c r="IZ120" s="122"/>
      <c r="JA120" s="122"/>
      <c r="JB120" s="122"/>
      <c r="JC120" s="122"/>
      <c r="JD120" s="122"/>
      <c r="JE120" s="122"/>
      <c r="JF120" s="122"/>
      <c r="JG120" s="122"/>
      <c r="JH120" s="122"/>
      <c r="JI120" s="122"/>
      <c r="JJ120" s="122"/>
      <c r="JK120" s="122"/>
      <c r="JL120" s="122"/>
      <c r="JM120" s="122"/>
      <c r="JN120" s="122"/>
      <c r="JO120" s="122"/>
      <c r="JP120" s="122"/>
      <c r="JQ120" s="122"/>
      <c r="JR120" s="122"/>
      <c r="JS120" s="122"/>
      <c r="JT120" s="122"/>
      <c r="JU120" s="122"/>
      <c r="JV120" s="122"/>
      <c r="JW120" s="122"/>
      <c r="JX120" s="122"/>
      <c r="JY120" s="122"/>
      <c r="JZ120" s="122"/>
      <c r="KA120" s="122"/>
      <c r="KB120" s="122"/>
      <c r="KC120" s="122"/>
      <c r="KD120" s="122"/>
      <c r="KE120" s="122"/>
      <c r="KF120" s="122"/>
      <c r="KG120" s="122"/>
      <c r="KH120" s="122"/>
      <c r="KI120" s="122"/>
      <c r="KJ120" s="122"/>
      <c r="KK120" s="122"/>
      <c r="KL120" s="122"/>
      <c r="KM120" s="122"/>
      <c r="KN120" s="122"/>
      <c r="KO120" s="122"/>
      <c r="KP120" s="122"/>
      <c r="KQ120" s="122"/>
      <c r="KR120" s="122"/>
      <c r="KS120" s="122"/>
      <c r="KT120" s="122"/>
      <c r="KU120" s="122"/>
      <c r="KV120" s="122"/>
      <c r="KW120" s="122"/>
      <c r="KX120" s="122"/>
      <c r="KY120" s="122"/>
      <c r="KZ120" s="122"/>
      <c r="LA120" s="122"/>
      <c r="LB120" s="122"/>
      <c r="LC120" s="122"/>
      <c r="LD120" s="122"/>
      <c r="LE120" s="122"/>
      <c r="LF120" s="122"/>
      <c r="LG120" s="122"/>
      <c r="LH120" s="122"/>
      <c r="LI120" s="122"/>
      <c r="LJ120" s="122"/>
      <c r="LK120" s="122"/>
      <c r="LL120" s="122"/>
      <c r="LM120" s="122"/>
      <c r="LN120" s="122"/>
      <c r="LO120" s="122"/>
      <c r="LP120" s="122"/>
      <c r="LQ120" s="122"/>
      <c r="LR120" s="122"/>
      <c r="LS120" s="122"/>
      <c r="LT120" s="122"/>
      <c r="LU120" s="122"/>
      <c r="LV120" s="122"/>
      <c r="LW120" s="122"/>
      <c r="LX120" s="122"/>
      <c r="LY120" s="122"/>
      <c r="LZ120" s="122"/>
      <c r="MA120" s="122"/>
      <c r="MB120" s="122"/>
      <c r="MC120" s="122"/>
      <c r="MD120" s="122"/>
      <c r="ME120" s="122"/>
      <c r="MF120" s="122"/>
      <c r="MG120" s="122"/>
      <c r="MH120" s="122"/>
      <c r="MI120" s="122"/>
      <c r="MJ120" s="122"/>
      <c r="MK120" s="122"/>
      <c r="ML120" s="122"/>
      <c r="MM120" s="122"/>
      <c r="MN120" s="122"/>
      <c r="MO120" s="122"/>
      <c r="MP120" s="122"/>
      <c r="MQ120" s="122"/>
      <c r="MR120" s="122"/>
      <c r="MS120" s="122"/>
      <c r="MT120" s="122"/>
      <c r="MU120" s="122"/>
      <c r="MV120" s="122"/>
      <c r="MW120" s="122"/>
      <c r="MX120" s="122"/>
      <c r="MY120" s="122"/>
      <c r="MZ120" s="122"/>
      <c r="NA120" s="122"/>
      <c r="NB120" s="122"/>
      <c r="NC120" s="122"/>
      <c r="ND120" s="122"/>
      <c r="NE120" s="122"/>
      <c r="NF120" s="122"/>
      <c r="NG120" s="122"/>
      <c r="NH120" s="122"/>
      <c r="NI120" s="122"/>
      <c r="NJ120" s="122"/>
      <c r="NK120" s="122"/>
      <c r="NL120" s="122"/>
      <c r="NM120" s="122"/>
      <c r="NN120" s="122"/>
      <c r="NO120" s="122"/>
      <c r="NP120" s="122"/>
      <c r="NQ120" s="122"/>
      <c r="NR120" s="122"/>
      <c r="NS120" s="122"/>
      <c r="NT120" s="122"/>
      <c r="NU120" s="122"/>
      <c r="NV120" s="122"/>
      <c r="NW120" s="122"/>
      <c r="NX120" s="122"/>
      <c r="NY120" s="122"/>
      <c r="NZ120" s="122"/>
      <c r="OA120" s="122"/>
      <c r="OB120" s="122"/>
      <c r="OC120" s="122"/>
      <c r="OD120" s="122"/>
      <c r="OE120" s="122"/>
      <c r="OF120" s="122"/>
      <c r="OG120" s="122"/>
      <c r="OH120" s="122"/>
      <c r="OI120" s="122"/>
      <c r="OJ120" s="122"/>
      <c r="OK120" s="122"/>
      <c r="OL120" s="122"/>
      <c r="OM120" s="122"/>
      <c r="ON120" s="122"/>
      <c r="OO120" s="122"/>
      <c r="OP120" s="122"/>
      <c r="OQ120" s="122"/>
      <c r="OR120" s="122"/>
      <c r="OS120" s="122"/>
      <c r="OT120" s="122"/>
      <c r="OU120" s="122"/>
      <c r="OV120" s="122"/>
      <c r="OW120" s="122"/>
      <c r="OX120" s="122"/>
      <c r="OY120" s="122"/>
      <c r="OZ120" s="122"/>
      <c r="PA120" s="122"/>
      <c r="PB120" s="122"/>
      <c r="PC120" s="122"/>
      <c r="PD120" s="122"/>
      <c r="PE120" s="122"/>
      <c r="PF120" s="122"/>
      <c r="PG120" s="122"/>
      <c r="PH120" s="122"/>
      <c r="PI120" s="122"/>
      <c r="PJ120" s="122"/>
      <c r="PK120" s="122"/>
      <c r="PL120" s="122"/>
      <c r="PM120" s="122"/>
      <c r="PN120" s="122"/>
      <c r="PO120" s="122"/>
      <c r="PP120" s="122"/>
      <c r="PQ120" s="122"/>
      <c r="PR120" s="122"/>
      <c r="PS120" s="122"/>
      <c r="PT120" s="122"/>
      <c r="PU120" s="122"/>
      <c r="PV120" s="122"/>
      <c r="PW120" s="122"/>
      <c r="PX120" s="122"/>
      <c r="PY120" s="122"/>
      <c r="PZ120" s="122"/>
      <c r="QA120" s="122"/>
      <c r="QB120" s="122"/>
      <c r="QC120" s="122"/>
      <c r="QD120" s="122"/>
      <c r="QE120" s="122"/>
      <c r="QF120" s="122"/>
      <c r="QG120" s="122"/>
      <c r="QH120" s="122"/>
      <c r="QI120" s="122"/>
      <c r="QJ120" s="122"/>
      <c r="QK120" s="122"/>
      <c r="QL120" s="122"/>
      <c r="QM120" s="122"/>
      <c r="QN120" s="122"/>
      <c r="QO120" s="122"/>
      <c r="QP120" s="122"/>
      <c r="QQ120" s="122"/>
      <c r="QR120" s="122"/>
      <c r="QS120" s="122"/>
      <c r="QT120" s="122"/>
      <c r="QU120" s="122"/>
      <c r="QV120" s="122"/>
      <c r="QW120" s="122"/>
      <c r="QX120" s="122"/>
      <c r="QY120" s="122"/>
      <c r="QZ120" s="122"/>
      <c r="RA120" s="122"/>
      <c r="RB120" s="122"/>
      <c r="RC120" s="122"/>
      <c r="RD120" s="122"/>
      <c r="RE120" s="122"/>
      <c r="RF120" s="122"/>
      <c r="RG120" s="122"/>
      <c r="RH120" s="122"/>
      <c r="RI120" s="122"/>
      <c r="RJ120" s="122"/>
      <c r="RK120" s="122"/>
      <c r="RL120" s="122"/>
      <c r="RM120" s="122"/>
      <c r="RN120" s="122"/>
      <c r="RO120" s="122"/>
      <c r="RP120" s="122"/>
      <c r="RQ120" s="122"/>
      <c r="RR120" s="122"/>
      <c r="RS120" s="122"/>
      <c r="RT120" s="122"/>
      <c r="RU120" s="122"/>
      <c r="RV120" s="122"/>
      <c r="RW120" s="122"/>
      <c r="RX120" s="122"/>
      <c r="RY120" s="122"/>
      <c r="RZ120" s="122"/>
      <c r="SA120" s="122"/>
      <c r="SB120" s="122"/>
      <c r="SC120" s="122"/>
      <c r="SD120" s="122"/>
      <c r="SE120" s="122"/>
      <c r="SF120" s="122"/>
      <c r="SG120" s="122"/>
      <c r="SH120" s="122"/>
      <c r="SI120" s="122"/>
      <c r="SJ120" s="122"/>
      <c r="SK120" s="122"/>
      <c r="SL120" s="122"/>
      <c r="SM120" s="122"/>
      <c r="SN120" s="122"/>
      <c r="SO120" s="122"/>
      <c r="SP120" s="122"/>
      <c r="SQ120" s="122"/>
      <c r="SR120" s="122"/>
      <c r="SS120" s="122"/>
      <c r="ST120" s="122"/>
      <c r="SU120" s="122"/>
      <c r="SV120" s="122"/>
      <c r="SW120" s="122"/>
      <c r="SX120" s="122"/>
      <c r="SY120" s="122"/>
      <c r="SZ120" s="122"/>
      <c r="TA120" s="122"/>
      <c r="TB120" s="122"/>
      <c r="TC120" s="122"/>
      <c r="TD120" s="122"/>
      <c r="TE120" s="122"/>
      <c r="TF120" s="122"/>
      <c r="TG120" s="122"/>
      <c r="TH120" s="122"/>
      <c r="TI120" s="122"/>
      <c r="TJ120" s="122"/>
      <c r="TK120" s="122"/>
      <c r="TL120" s="122"/>
      <c r="TM120" s="122"/>
      <c r="TN120" s="122"/>
      <c r="TO120" s="122"/>
      <c r="TP120" s="122"/>
      <c r="TQ120" s="122"/>
      <c r="TR120" s="122"/>
      <c r="TS120" s="122"/>
      <c r="TT120" s="122"/>
      <c r="TU120" s="122"/>
      <c r="TV120" s="122"/>
      <c r="TW120" s="122"/>
      <c r="TX120" s="122"/>
      <c r="TY120" s="122"/>
      <c r="TZ120" s="122"/>
      <c r="UA120" s="122"/>
      <c r="UB120" s="122"/>
      <c r="UC120" s="122"/>
      <c r="UD120" s="122"/>
      <c r="UE120" s="122"/>
      <c r="UF120" s="122"/>
      <c r="UG120" s="122"/>
      <c r="UH120" s="122"/>
      <c r="UI120" s="122"/>
      <c r="UJ120" s="122"/>
      <c r="UK120" s="122"/>
      <c r="UL120" s="122"/>
      <c r="UM120" s="122"/>
      <c r="UN120" s="122"/>
    </row>
    <row r="121" spans="1:560" s="212" customFormat="1">
      <c r="A121" s="160"/>
      <c r="B121" s="160"/>
      <c r="C121" s="160"/>
      <c r="D121" s="160"/>
      <c r="E121" s="160"/>
      <c r="F121" s="160"/>
      <c r="G121" s="160"/>
      <c r="H121" s="160"/>
      <c r="I121" s="160"/>
      <c r="J121" s="160"/>
      <c r="K121" s="160"/>
      <c r="L121" s="160"/>
      <c r="M121" s="160"/>
      <c r="N121" s="160"/>
      <c r="O121" s="160"/>
      <c r="P121" s="160"/>
      <c r="Q121" s="160"/>
      <c r="R121" s="160"/>
      <c r="S121" s="160"/>
      <c r="T121" s="160"/>
      <c r="U121" s="160"/>
      <c r="V121" s="160"/>
      <c r="W121" s="160"/>
      <c r="X121" s="160"/>
      <c r="Y121" s="160"/>
      <c r="Z121" s="160"/>
      <c r="AA121" s="160"/>
      <c r="AB121" s="160"/>
      <c r="AC121" s="160"/>
      <c r="AD121" s="160"/>
      <c r="AE121" s="160"/>
      <c r="AF121" s="160"/>
      <c r="AG121" s="160"/>
      <c r="AH121" s="160"/>
      <c r="AI121" s="160"/>
      <c r="AJ121" s="160"/>
      <c r="AT121" s="122"/>
      <c r="AU121" s="122"/>
      <c r="AV121" s="122"/>
      <c r="AW121" s="122"/>
      <c r="AX121" s="122"/>
      <c r="AY121" s="122"/>
      <c r="AZ121" s="122"/>
      <c r="BA121" s="122"/>
      <c r="BB121" s="122"/>
      <c r="BC121" s="122"/>
      <c r="BD121" s="122"/>
      <c r="BE121" s="122"/>
      <c r="BF121" s="122"/>
      <c r="BG121" s="122"/>
      <c r="BH121" s="122"/>
      <c r="BI121" s="122"/>
      <c r="BJ121" s="122"/>
      <c r="BK121" s="122"/>
      <c r="BL121" s="122"/>
      <c r="BM121" s="122"/>
      <c r="BN121" s="122"/>
      <c r="BO121" s="122"/>
      <c r="BP121" s="122"/>
      <c r="BQ121" s="122"/>
      <c r="BR121" s="122"/>
      <c r="BS121" s="122"/>
      <c r="BT121" s="122"/>
      <c r="BU121" s="122"/>
      <c r="BV121" s="122"/>
      <c r="BW121" s="122"/>
      <c r="BX121" s="122"/>
      <c r="BY121" s="122"/>
      <c r="BZ121" s="122"/>
      <c r="CA121" s="122"/>
      <c r="CB121" s="122"/>
      <c r="CC121" s="122"/>
      <c r="CD121" s="122"/>
      <c r="CE121" s="122"/>
      <c r="CF121" s="122"/>
      <c r="CG121" s="122"/>
      <c r="CH121" s="122"/>
      <c r="CI121" s="122"/>
      <c r="CJ121" s="122"/>
      <c r="CK121" s="122"/>
      <c r="CL121" s="122"/>
      <c r="CM121" s="122"/>
      <c r="CN121" s="122"/>
      <c r="CO121" s="122"/>
      <c r="CP121" s="122"/>
      <c r="CQ121" s="122"/>
      <c r="CR121" s="122"/>
      <c r="CS121" s="122"/>
      <c r="CT121" s="122"/>
      <c r="CU121" s="122"/>
      <c r="CV121" s="122"/>
      <c r="CW121" s="122"/>
      <c r="CX121" s="122"/>
      <c r="CY121" s="122"/>
      <c r="CZ121" s="122"/>
      <c r="DA121" s="122"/>
      <c r="DB121" s="122"/>
      <c r="DC121" s="122"/>
      <c r="DD121" s="122"/>
      <c r="DE121" s="122"/>
      <c r="DF121" s="122"/>
      <c r="DG121" s="122"/>
      <c r="DH121" s="122"/>
      <c r="DI121" s="122"/>
      <c r="DJ121" s="122"/>
      <c r="DK121" s="122"/>
      <c r="DL121" s="122"/>
      <c r="DM121" s="122"/>
      <c r="DN121" s="122"/>
      <c r="DO121" s="122"/>
      <c r="DP121" s="122"/>
      <c r="DQ121" s="122"/>
      <c r="DR121" s="122"/>
      <c r="DS121" s="122"/>
      <c r="DT121" s="122"/>
      <c r="DU121" s="122"/>
      <c r="DV121" s="122"/>
      <c r="DW121" s="122"/>
      <c r="DX121" s="122"/>
      <c r="DY121" s="122"/>
      <c r="DZ121" s="122"/>
      <c r="EA121" s="122"/>
      <c r="EB121" s="122"/>
      <c r="EC121" s="122"/>
      <c r="ED121" s="122"/>
      <c r="EE121" s="122"/>
      <c r="EF121" s="122"/>
      <c r="EG121" s="122"/>
      <c r="EH121" s="122"/>
      <c r="EI121" s="122"/>
      <c r="EJ121" s="122"/>
      <c r="EK121" s="122"/>
      <c r="EL121" s="122"/>
      <c r="EM121" s="122"/>
      <c r="EN121" s="122"/>
      <c r="EO121" s="122"/>
      <c r="EP121" s="122"/>
      <c r="EQ121" s="122"/>
      <c r="ER121" s="122"/>
      <c r="ES121" s="122"/>
      <c r="ET121" s="122"/>
      <c r="EU121" s="122"/>
      <c r="EV121" s="122"/>
      <c r="EW121" s="122"/>
      <c r="EX121" s="122"/>
      <c r="EY121" s="122"/>
      <c r="EZ121" s="122"/>
      <c r="FA121" s="122"/>
      <c r="FB121" s="122"/>
      <c r="FC121" s="122"/>
      <c r="FD121" s="122"/>
      <c r="FE121" s="122"/>
      <c r="FF121" s="122"/>
      <c r="FG121" s="122"/>
      <c r="FH121" s="122"/>
      <c r="FI121" s="122"/>
      <c r="FJ121" s="122"/>
      <c r="FK121" s="122"/>
      <c r="FL121" s="122"/>
      <c r="FM121" s="122"/>
      <c r="FN121" s="122"/>
      <c r="FO121" s="122"/>
      <c r="FP121" s="122"/>
      <c r="FQ121" s="122"/>
      <c r="FR121" s="122"/>
      <c r="FS121" s="122"/>
      <c r="FT121" s="122"/>
      <c r="FU121" s="122"/>
      <c r="FV121" s="122"/>
      <c r="FW121" s="122"/>
      <c r="FX121" s="122"/>
      <c r="FY121" s="122"/>
      <c r="FZ121" s="122"/>
      <c r="GA121" s="122"/>
      <c r="GB121" s="122"/>
      <c r="GC121" s="122"/>
      <c r="GD121" s="122"/>
      <c r="GE121" s="122"/>
      <c r="GF121" s="122"/>
      <c r="GG121" s="122"/>
      <c r="GH121" s="122"/>
      <c r="GI121" s="122"/>
      <c r="GJ121" s="122"/>
      <c r="GK121" s="122"/>
      <c r="GL121" s="122"/>
      <c r="GM121" s="122"/>
      <c r="GN121" s="122"/>
      <c r="GO121" s="122"/>
      <c r="GP121" s="122"/>
      <c r="GQ121" s="122"/>
      <c r="GR121" s="122"/>
      <c r="GS121" s="122"/>
      <c r="GT121" s="122"/>
      <c r="GU121" s="122"/>
      <c r="GV121" s="122"/>
      <c r="GW121" s="122"/>
      <c r="GX121" s="122"/>
      <c r="GY121" s="122"/>
      <c r="GZ121" s="122"/>
      <c r="HA121" s="122"/>
      <c r="HB121" s="122"/>
      <c r="HC121" s="122"/>
      <c r="HD121" s="122"/>
      <c r="HE121" s="122"/>
      <c r="HF121" s="122"/>
      <c r="HG121" s="122"/>
      <c r="HH121" s="122"/>
      <c r="HI121" s="122"/>
      <c r="HJ121" s="122"/>
      <c r="HK121" s="122"/>
      <c r="HL121" s="122"/>
      <c r="HM121" s="122"/>
      <c r="HN121" s="122"/>
      <c r="HO121" s="122"/>
      <c r="HP121" s="122"/>
      <c r="HQ121" s="122"/>
      <c r="HR121" s="122"/>
      <c r="HS121" s="122"/>
      <c r="HT121" s="122"/>
      <c r="HU121" s="122"/>
      <c r="HV121" s="122"/>
      <c r="HW121" s="122"/>
      <c r="HX121" s="122"/>
      <c r="HY121" s="122"/>
      <c r="HZ121" s="122"/>
      <c r="IA121" s="122"/>
      <c r="IB121" s="122"/>
      <c r="IC121" s="122"/>
      <c r="ID121" s="122"/>
      <c r="IE121" s="122"/>
      <c r="IF121" s="122"/>
      <c r="IG121" s="122"/>
      <c r="IH121" s="122"/>
      <c r="II121" s="122"/>
      <c r="IJ121" s="122"/>
      <c r="IK121" s="122"/>
      <c r="IL121" s="122"/>
      <c r="IM121" s="122"/>
      <c r="IN121" s="122"/>
      <c r="IO121" s="122"/>
      <c r="IP121" s="122"/>
      <c r="IQ121" s="122"/>
      <c r="IR121" s="122"/>
      <c r="IS121" s="122"/>
      <c r="IT121" s="122"/>
      <c r="IU121" s="122"/>
      <c r="IV121" s="122"/>
      <c r="IW121" s="122"/>
      <c r="IX121" s="122"/>
      <c r="IY121" s="122"/>
      <c r="IZ121" s="122"/>
      <c r="JA121" s="122"/>
      <c r="JB121" s="122"/>
      <c r="JC121" s="122"/>
      <c r="JD121" s="122"/>
      <c r="JE121" s="122"/>
      <c r="JF121" s="122"/>
      <c r="JG121" s="122"/>
      <c r="JH121" s="122"/>
      <c r="JI121" s="122"/>
      <c r="JJ121" s="122"/>
      <c r="JK121" s="122"/>
      <c r="JL121" s="122"/>
      <c r="JM121" s="122"/>
      <c r="JN121" s="122"/>
      <c r="JO121" s="122"/>
      <c r="JP121" s="122"/>
      <c r="JQ121" s="122"/>
      <c r="JR121" s="122"/>
      <c r="JS121" s="122"/>
      <c r="JT121" s="122"/>
      <c r="JU121" s="122"/>
      <c r="JV121" s="122"/>
      <c r="JW121" s="122"/>
      <c r="JX121" s="122"/>
      <c r="JY121" s="122"/>
      <c r="JZ121" s="122"/>
      <c r="KA121" s="122"/>
      <c r="KB121" s="122"/>
      <c r="KC121" s="122"/>
      <c r="KD121" s="122"/>
      <c r="KE121" s="122"/>
      <c r="KF121" s="122"/>
      <c r="KG121" s="122"/>
      <c r="KH121" s="122"/>
      <c r="KI121" s="122"/>
      <c r="KJ121" s="122"/>
      <c r="KK121" s="122"/>
      <c r="KL121" s="122"/>
      <c r="KM121" s="122"/>
      <c r="KN121" s="122"/>
      <c r="KO121" s="122"/>
      <c r="KP121" s="122"/>
      <c r="KQ121" s="122"/>
      <c r="KR121" s="122"/>
      <c r="KS121" s="122"/>
      <c r="KT121" s="122"/>
      <c r="KU121" s="122"/>
      <c r="KV121" s="122"/>
      <c r="KW121" s="122"/>
      <c r="KX121" s="122"/>
      <c r="KY121" s="122"/>
      <c r="KZ121" s="122"/>
      <c r="LA121" s="122"/>
      <c r="LB121" s="122"/>
      <c r="LC121" s="122"/>
      <c r="LD121" s="122"/>
      <c r="LE121" s="122"/>
      <c r="LF121" s="122"/>
      <c r="LG121" s="122"/>
      <c r="LH121" s="122"/>
      <c r="LI121" s="122"/>
      <c r="LJ121" s="122"/>
      <c r="LK121" s="122"/>
      <c r="LL121" s="122"/>
      <c r="LM121" s="122"/>
      <c r="LN121" s="122"/>
      <c r="LO121" s="122"/>
      <c r="LP121" s="122"/>
      <c r="LQ121" s="122"/>
      <c r="LR121" s="122"/>
      <c r="LS121" s="122"/>
      <c r="LT121" s="122"/>
      <c r="LU121" s="122"/>
      <c r="LV121" s="122"/>
      <c r="LW121" s="122"/>
      <c r="LX121" s="122"/>
      <c r="LY121" s="122"/>
      <c r="LZ121" s="122"/>
      <c r="MA121" s="122"/>
      <c r="MB121" s="122"/>
      <c r="MC121" s="122"/>
      <c r="MD121" s="122"/>
      <c r="ME121" s="122"/>
      <c r="MF121" s="122"/>
      <c r="MG121" s="122"/>
      <c r="MH121" s="122"/>
      <c r="MI121" s="122"/>
      <c r="MJ121" s="122"/>
      <c r="MK121" s="122"/>
      <c r="ML121" s="122"/>
      <c r="MM121" s="122"/>
      <c r="MN121" s="122"/>
      <c r="MO121" s="122"/>
      <c r="MP121" s="122"/>
      <c r="MQ121" s="122"/>
      <c r="MR121" s="122"/>
      <c r="MS121" s="122"/>
      <c r="MT121" s="122"/>
      <c r="MU121" s="122"/>
      <c r="MV121" s="122"/>
      <c r="MW121" s="122"/>
      <c r="MX121" s="122"/>
      <c r="MY121" s="122"/>
      <c r="MZ121" s="122"/>
      <c r="NA121" s="122"/>
      <c r="NB121" s="122"/>
      <c r="NC121" s="122"/>
      <c r="ND121" s="122"/>
      <c r="NE121" s="122"/>
      <c r="NF121" s="122"/>
      <c r="NG121" s="122"/>
      <c r="NH121" s="122"/>
      <c r="NI121" s="122"/>
      <c r="NJ121" s="122"/>
      <c r="NK121" s="122"/>
      <c r="NL121" s="122"/>
      <c r="NM121" s="122"/>
      <c r="NN121" s="122"/>
      <c r="NO121" s="122"/>
      <c r="NP121" s="122"/>
      <c r="NQ121" s="122"/>
      <c r="NR121" s="122"/>
      <c r="NS121" s="122"/>
      <c r="NT121" s="122"/>
      <c r="NU121" s="122"/>
      <c r="NV121" s="122"/>
      <c r="NW121" s="122"/>
      <c r="NX121" s="122"/>
      <c r="NY121" s="122"/>
      <c r="NZ121" s="122"/>
      <c r="OA121" s="122"/>
      <c r="OB121" s="122"/>
      <c r="OC121" s="122"/>
      <c r="OD121" s="122"/>
      <c r="OE121" s="122"/>
      <c r="OF121" s="122"/>
      <c r="OG121" s="122"/>
      <c r="OH121" s="122"/>
      <c r="OI121" s="122"/>
      <c r="OJ121" s="122"/>
      <c r="OK121" s="122"/>
      <c r="OL121" s="122"/>
      <c r="OM121" s="122"/>
      <c r="ON121" s="122"/>
      <c r="OO121" s="122"/>
      <c r="OP121" s="122"/>
      <c r="OQ121" s="122"/>
      <c r="OR121" s="122"/>
      <c r="OS121" s="122"/>
      <c r="OT121" s="122"/>
      <c r="OU121" s="122"/>
      <c r="OV121" s="122"/>
      <c r="OW121" s="122"/>
      <c r="OX121" s="122"/>
      <c r="OY121" s="122"/>
      <c r="OZ121" s="122"/>
      <c r="PA121" s="122"/>
      <c r="PB121" s="122"/>
      <c r="PC121" s="122"/>
      <c r="PD121" s="122"/>
      <c r="PE121" s="122"/>
      <c r="PF121" s="122"/>
      <c r="PG121" s="122"/>
      <c r="PH121" s="122"/>
      <c r="PI121" s="122"/>
      <c r="PJ121" s="122"/>
      <c r="PK121" s="122"/>
      <c r="PL121" s="122"/>
      <c r="PM121" s="122"/>
      <c r="PN121" s="122"/>
      <c r="PO121" s="122"/>
      <c r="PP121" s="122"/>
      <c r="PQ121" s="122"/>
      <c r="PR121" s="122"/>
      <c r="PS121" s="122"/>
      <c r="PT121" s="122"/>
      <c r="PU121" s="122"/>
      <c r="PV121" s="122"/>
      <c r="PW121" s="122"/>
      <c r="PX121" s="122"/>
      <c r="PY121" s="122"/>
      <c r="PZ121" s="122"/>
      <c r="QA121" s="122"/>
      <c r="QB121" s="122"/>
      <c r="QC121" s="122"/>
      <c r="QD121" s="122"/>
      <c r="QE121" s="122"/>
      <c r="QF121" s="122"/>
      <c r="QG121" s="122"/>
      <c r="QH121" s="122"/>
      <c r="QI121" s="122"/>
      <c r="QJ121" s="122"/>
      <c r="QK121" s="122"/>
      <c r="QL121" s="122"/>
      <c r="QM121" s="122"/>
      <c r="QN121" s="122"/>
      <c r="QO121" s="122"/>
      <c r="QP121" s="122"/>
      <c r="QQ121" s="122"/>
      <c r="QR121" s="122"/>
      <c r="QS121" s="122"/>
      <c r="QT121" s="122"/>
      <c r="QU121" s="122"/>
      <c r="QV121" s="122"/>
      <c r="QW121" s="122"/>
      <c r="QX121" s="122"/>
      <c r="QY121" s="122"/>
      <c r="QZ121" s="122"/>
      <c r="RA121" s="122"/>
      <c r="RB121" s="122"/>
      <c r="RC121" s="122"/>
      <c r="RD121" s="122"/>
      <c r="RE121" s="122"/>
      <c r="RF121" s="122"/>
      <c r="RG121" s="122"/>
      <c r="RH121" s="122"/>
      <c r="RI121" s="122"/>
      <c r="RJ121" s="122"/>
      <c r="RK121" s="122"/>
      <c r="RL121" s="122"/>
      <c r="RM121" s="122"/>
      <c r="RN121" s="122"/>
      <c r="RO121" s="122"/>
      <c r="RP121" s="122"/>
      <c r="RQ121" s="122"/>
      <c r="RR121" s="122"/>
      <c r="RS121" s="122"/>
      <c r="RT121" s="122"/>
      <c r="RU121" s="122"/>
      <c r="RV121" s="122"/>
      <c r="RW121" s="122"/>
      <c r="RX121" s="122"/>
      <c r="RY121" s="122"/>
      <c r="RZ121" s="122"/>
      <c r="SA121" s="122"/>
      <c r="SB121" s="122"/>
      <c r="SC121" s="122"/>
      <c r="SD121" s="122"/>
      <c r="SE121" s="122"/>
      <c r="SF121" s="122"/>
      <c r="SG121" s="122"/>
      <c r="SH121" s="122"/>
      <c r="SI121" s="122"/>
      <c r="SJ121" s="122"/>
      <c r="SK121" s="122"/>
      <c r="SL121" s="122"/>
      <c r="SM121" s="122"/>
      <c r="SN121" s="122"/>
      <c r="SO121" s="122"/>
      <c r="SP121" s="122"/>
      <c r="SQ121" s="122"/>
      <c r="SR121" s="122"/>
      <c r="SS121" s="122"/>
      <c r="ST121" s="122"/>
      <c r="SU121" s="122"/>
      <c r="SV121" s="122"/>
      <c r="SW121" s="122"/>
      <c r="SX121" s="122"/>
      <c r="SY121" s="122"/>
      <c r="SZ121" s="122"/>
      <c r="TA121" s="122"/>
      <c r="TB121" s="122"/>
      <c r="TC121" s="122"/>
      <c r="TD121" s="122"/>
      <c r="TE121" s="122"/>
      <c r="TF121" s="122"/>
      <c r="TG121" s="122"/>
      <c r="TH121" s="122"/>
      <c r="TI121" s="122"/>
      <c r="TJ121" s="122"/>
      <c r="TK121" s="122"/>
      <c r="TL121" s="122"/>
      <c r="TM121" s="122"/>
      <c r="TN121" s="122"/>
      <c r="TO121" s="122"/>
      <c r="TP121" s="122"/>
      <c r="TQ121" s="122"/>
      <c r="TR121" s="122"/>
      <c r="TS121" s="122"/>
      <c r="TT121" s="122"/>
      <c r="TU121" s="122"/>
      <c r="TV121" s="122"/>
      <c r="TW121" s="122"/>
      <c r="TX121" s="122"/>
      <c r="TY121" s="122"/>
      <c r="TZ121" s="122"/>
      <c r="UA121" s="122"/>
      <c r="UB121" s="122"/>
      <c r="UC121" s="122"/>
      <c r="UD121" s="122"/>
      <c r="UE121" s="122"/>
      <c r="UF121" s="122"/>
      <c r="UG121" s="122"/>
      <c r="UH121" s="122"/>
      <c r="UI121" s="122"/>
      <c r="UJ121" s="122"/>
      <c r="UK121" s="122"/>
      <c r="UL121" s="122"/>
      <c r="UM121" s="122"/>
      <c r="UN121" s="122"/>
    </row>
    <row r="122" spans="1:560" s="212" customFormat="1">
      <c r="A122" s="160"/>
      <c r="B122" s="160"/>
      <c r="C122" s="160"/>
      <c r="D122" s="160"/>
      <c r="E122" s="160"/>
      <c r="F122" s="160"/>
      <c r="G122" s="160"/>
      <c r="H122" s="160"/>
      <c r="I122" s="160"/>
      <c r="J122" s="160"/>
      <c r="K122" s="160"/>
      <c r="L122" s="160"/>
      <c r="M122" s="160"/>
      <c r="N122" s="160"/>
      <c r="O122" s="160"/>
      <c r="P122" s="160"/>
      <c r="Q122" s="160"/>
      <c r="R122" s="160"/>
      <c r="S122" s="160"/>
      <c r="T122" s="160"/>
      <c r="U122" s="160"/>
      <c r="V122" s="160"/>
      <c r="W122" s="160"/>
      <c r="X122" s="160"/>
      <c r="Y122" s="160"/>
      <c r="Z122" s="160"/>
      <c r="AA122" s="160"/>
      <c r="AB122" s="160"/>
      <c r="AC122" s="160"/>
      <c r="AD122" s="160"/>
      <c r="AE122" s="160"/>
      <c r="AF122" s="160"/>
      <c r="AG122" s="160"/>
      <c r="AH122" s="160"/>
      <c r="AI122" s="160"/>
      <c r="AJ122" s="160"/>
      <c r="AT122" s="122"/>
      <c r="AU122" s="122"/>
      <c r="AV122" s="122"/>
      <c r="AW122" s="122"/>
      <c r="AX122" s="122"/>
      <c r="AY122" s="122"/>
      <c r="AZ122" s="122"/>
      <c r="BA122" s="122"/>
      <c r="BB122" s="122"/>
      <c r="BC122" s="122"/>
      <c r="BD122" s="122"/>
      <c r="BE122" s="122"/>
      <c r="BF122" s="122"/>
      <c r="BG122" s="122"/>
      <c r="BH122" s="122"/>
      <c r="BI122" s="122"/>
      <c r="BJ122" s="122"/>
      <c r="BK122" s="122"/>
      <c r="BL122" s="122"/>
      <c r="BM122" s="122"/>
      <c r="BN122" s="122"/>
      <c r="BO122" s="122"/>
      <c r="BP122" s="122"/>
      <c r="BQ122" s="122"/>
      <c r="BR122" s="122"/>
      <c r="BS122" s="122"/>
      <c r="BT122" s="122"/>
      <c r="BU122" s="122"/>
      <c r="BV122" s="122"/>
      <c r="BW122" s="122"/>
      <c r="BX122" s="122"/>
      <c r="BY122" s="122"/>
      <c r="BZ122" s="122"/>
      <c r="CA122" s="122"/>
      <c r="CB122" s="122"/>
      <c r="CC122" s="122"/>
      <c r="CD122" s="122"/>
      <c r="CE122" s="122"/>
      <c r="CF122" s="122"/>
      <c r="CG122" s="122"/>
      <c r="CH122" s="122"/>
      <c r="CI122" s="122"/>
      <c r="CJ122" s="122"/>
      <c r="CK122" s="122"/>
      <c r="CL122" s="122"/>
      <c r="CM122" s="122"/>
      <c r="CN122" s="122"/>
      <c r="CO122" s="122"/>
      <c r="CP122" s="122"/>
      <c r="CQ122" s="122"/>
      <c r="CR122" s="122"/>
      <c r="CS122" s="122"/>
      <c r="CT122" s="122"/>
      <c r="CU122" s="122"/>
      <c r="CV122" s="122"/>
      <c r="CW122" s="122"/>
      <c r="CX122" s="122"/>
      <c r="CY122" s="122"/>
      <c r="CZ122" s="122"/>
      <c r="DA122" s="122"/>
      <c r="DB122" s="122"/>
      <c r="DC122" s="122"/>
      <c r="DD122" s="122"/>
      <c r="DE122" s="122"/>
      <c r="DF122" s="122"/>
      <c r="DG122" s="122"/>
      <c r="DH122" s="122"/>
      <c r="DI122" s="122"/>
      <c r="DJ122" s="122"/>
      <c r="DK122" s="122"/>
      <c r="DL122" s="122"/>
      <c r="DM122" s="122"/>
      <c r="DN122" s="122"/>
      <c r="DO122" s="122"/>
      <c r="DP122" s="122"/>
      <c r="DQ122" s="122"/>
      <c r="DR122" s="122"/>
      <c r="DS122" s="122"/>
      <c r="DT122" s="122"/>
      <c r="DU122" s="122"/>
      <c r="DV122" s="122"/>
      <c r="DW122" s="122"/>
      <c r="DX122" s="122"/>
      <c r="DY122" s="122"/>
      <c r="DZ122" s="122"/>
      <c r="EA122" s="122"/>
      <c r="EB122" s="122"/>
      <c r="EC122" s="122"/>
      <c r="ED122" s="122"/>
      <c r="EE122" s="122"/>
      <c r="EF122" s="122"/>
      <c r="EG122" s="122"/>
      <c r="EH122" s="122"/>
      <c r="EI122" s="122"/>
      <c r="EJ122" s="122"/>
      <c r="EK122" s="122"/>
      <c r="EL122" s="122"/>
      <c r="EM122" s="122"/>
      <c r="EN122" s="122"/>
      <c r="EO122" s="122"/>
      <c r="EP122" s="122"/>
      <c r="EQ122" s="122"/>
      <c r="ER122" s="122"/>
      <c r="ES122" s="122"/>
      <c r="ET122" s="122"/>
      <c r="EU122" s="122"/>
      <c r="EV122" s="122"/>
      <c r="EW122" s="122"/>
      <c r="EX122" s="122"/>
      <c r="EY122" s="122"/>
      <c r="EZ122" s="122"/>
      <c r="FA122" s="122"/>
      <c r="FB122" s="122"/>
      <c r="FC122" s="122"/>
      <c r="FD122" s="122"/>
      <c r="FE122" s="122"/>
      <c r="FF122" s="122"/>
      <c r="FG122" s="122"/>
      <c r="FH122" s="122"/>
      <c r="FI122" s="122"/>
      <c r="FJ122" s="122"/>
      <c r="FK122" s="122"/>
      <c r="FL122" s="122"/>
      <c r="FM122" s="122"/>
      <c r="FN122" s="122"/>
      <c r="FO122" s="122"/>
      <c r="FP122" s="122"/>
      <c r="FQ122" s="122"/>
      <c r="FR122" s="122"/>
      <c r="FS122" s="122"/>
      <c r="FT122" s="122"/>
      <c r="FU122" s="122"/>
      <c r="FV122" s="122"/>
      <c r="FW122" s="122"/>
      <c r="FX122" s="122"/>
      <c r="FY122" s="122"/>
      <c r="FZ122" s="122"/>
      <c r="GA122" s="122"/>
      <c r="GB122" s="122"/>
      <c r="GC122" s="122"/>
      <c r="GD122" s="122"/>
      <c r="GE122" s="122"/>
      <c r="GF122" s="122"/>
      <c r="GG122" s="122"/>
      <c r="GH122" s="122"/>
      <c r="GI122" s="122"/>
      <c r="GJ122" s="122"/>
      <c r="GK122" s="122"/>
      <c r="GL122" s="122"/>
      <c r="GM122" s="122"/>
      <c r="GN122" s="122"/>
      <c r="GO122" s="122"/>
      <c r="GP122" s="122"/>
      <c r="GQ122" s="122"/>
      <c r="GR122" s="122"/>
      <c r="GS122" s="122"/>
      <c r="GT122" s="122"/>
      <c r="GU122" s="122"/>
      <c r="GV122" s="122"/>
      <c r="GW122" s="122"/>
      <c r="GX122" s="122"/>
      <c r="GY122" s="122"/>
      <c r="GZ122" s="122"/>
      <c r="HA122" s="122"/>
      <c r="HB122" s="122"/>
      <c r="HC122" s="122"/>
      <c r="HD122" s="122"/>
      <c r="HE122" s="122"/>
      <c r="HF122" s="122"/>
      <c r="HG122" s="122"/>
      <c r="HH122" s="122"/>
      <c r="HI122" s="122"/>
      <c r="HJ122" s="122"/>
      <c r="HK122" s="122"/>
      <c r="HL122" s="122"/>
      <c r="HM122" s="122"/>
      <c r="HN122" s="122"/>
      <c r="HO122" s="122"/>
      <c r="HP122" s="122"/>
      <c r="HQ122" s="122"/>
      <c r="HR122" s="122"/>
      <c r="HS122" s="122"/>
      <c r="HT122" s="122"/>
      <c r="HU122" s="122"/>
      <c r="HV122" s="122"/>
      <c r="HW122" s="122"/>
      <c r="HX122" s="122"/>
      <c r="HY122" s="122"/>
      <c r="HZ122" s="122"/>
      <c r="IA122" s="122"/>
      <c r="IB122" s="122"/>
      <c r="IC122" s="122"/>
      <c r="ID122" s="122"/>
      <c r="IE122" s="122"/>
      <c r="IF122" s="122"/>
      <c r="IG122" s="122"/>
      <c r="IH122" s="122"/>
      <c r="II122" s="122"/>
      <c r="IJ122" s="122"/>
      <c r="IK122" s="122"/>
      <c r="IL122" s="122"/>
      <c r="IM122" s="122"/>
      <c r="IN122" s="122"/>
      <c r="IO122" s="122"/>
      <c r="IP122" s="122"/>
      <c r="IQ122" s="122"/>
      <c r="IR122" s="122"/>
      <c r="IS122" s="122"/>
      <c r="IT122" s="122"/>
      <c r="IU122" s="122"/>
      <c r="IV122" s="122"/>
      <c r="IW122" s="122"/>
      <c r="IX122" s="122"/>
      <c r="IY122" s="122"/>
      <c r="IZ122" s="122"/>
      <c r="JA122" s="122"/>
      <c r="JB122" s="122"/>
      <c r="JC122" s="122"/>
      <c r="JD122" s="122"/>
      <c r="JE122" s="122"/>
      <c r="JF122" s="122"/>
      <c r="JG122" s="122"/>
      <c r="JH122" s="122"/>
      <c r="JI122" s="122"/>
      <c r="JJ122" s="122"/>
      <c r="JK122" s="122"/>
      <c r="JL122" s="122"/>
      <c r="JM122" s="122"/>
      <c r="JN122" s="122"/>
      <c r="JO122" s="122"/>
      <c r="JP122" s="122"/>
      <c r="JQ122" s="122"/>
      <c r="JR122" s="122"/>
      <c r="JS122" s="122"/>
      <c r="JT122" s="122"/>
      <c r="JU122" s="122"/>
      <c r="JV122" s="122"/>
      <c r="JW122" s="122"/>
      <c r="JX122" s="122"/>
      <c r="JY122" s="122"/>
      <c r="JZ122" s="122"/>
      <c r="KA122" s="122"/>
      <c r="KB122" s="122"/>
      <c r="KC122" s="122"/>
      <c r="KD122" s="122"/>
      <c r="KE122" s="122"/>
      <c r="KF122" s="122"/>
      <c r="KG122" s="122"/>
      <c r="KH122" s="122"/>
      <c r="KI122" s="122"/>
      <c r="KJ122" s="122"/>
      <c r="KK122" s="122"/>
      <c r="KL122" s="122"/>
      <c r="KM122" s="122"/>
      <c r="KN122" s="122"/>
      <c r="KO122" s="122"/>
      <c r="KP122" s="122"/>
      <c r="KQ122" s="122"/>
      <c r="KR122" s="122"/>
      <c r="KS122" s="122"/>
      <c r="KT122" s="122"/>
      <c r="KU122" s="122"/>
      <c r="KV122" s="122"/>
      <c r="KW122" s="122"/>
      <c r="KX122" s="122"/>
      <c r="KY122" s="122"/>
      <c r="KZ122" s="122"/>
      <c r="LA122" s="122"/>
      <c r="LB122" s="122"/>
      <c r="LC122" s="122"/>
      <c r="LD122" s="122"/>
      <c r="LE122" s="122"/>
      <c r="LF122" s="122"/>
      <c r="LG122" s="122"/>
      <c r="LH122" s="122"/>
      <c r="LI122" s="122"/>
      <c r="LJ122" s="122"/>
      <c r="LK122" s="122"/>
      <c r="LL122" s="122"/>
      <c r="LM122" s="122"/>
      <c r="LN122" s="122"/>
      <c r="LO122" s="122"/>
      <c r="LP122" s="122"/>
      <c r="LQ122" s="122"/>
      <c r="LR122" s="122"/>
      <c r="LS122" s="122"/>
      <c r="LT122" s="122"/>
      <c r="LU122" s="122"/>
      <c r="LV122" s="122"/>
      <c r="LW122" s="122"/>
      <c r="LX122" s="122"/>
      <c r="LY122" s="122"/>
      <c r="LZ122" s="122"/>
      <c r="MA122" s="122"/>
      <c r="MB122" s="122"/>
      <c r="MC122" s="122"/>
      <c r="MD122" s="122"/>
      <c r="ME122" s="122"/>
      <c r="MF122" s="122"/>
      <c r="MG122" s="122"/>
      <c r="MH122" s="122"/>
      <c r="MI122" s="122"/>
      <c r="MJ122" s="122"/>
      <c r="MK122" s="122"/>
      <c r="ML122" s="122"/>
      <c r="MM122" s="122"/>
      <c r="MN122" s="122"/>
      <c r="MO122" s="122"/>
      <c r="MP122" s="122"/>
      <c r="MQ122" s="122"/>
      <c r="MR122" s="122"/>
      <c r="MS122" s="122"/>
      <c r="MT122" s="122"/>
      <c r="MU122" s="122"/>
      <c r="MV122" s="122"/>
      <c r="MW122" s="122"/>
      <c r="MX122" s="122"/>
      <c r="MY122" s="122"/>
      <c r="MZ122" s="122"/>
      <c r="NA122" s="122"/>
      <c r="NB122" s="122"/>
      <c r="NC122" s="122"/>
      <c r="ND122" s="122"/>
      <c r="NE122" s="122"/>
      <c r="NF122" s="122"/>
      <c r="NG122" s="122"/>
      <c r="NH122" s="122"/>
      <c r="NI122" s="122"/>
      <c r="NJ122" s="122"/>
      <c r="NK122" s="122"/>
      <c r="NL122" s="122"/>
      <c r="NM122" s="122"/>
      <c r="NN122" s="122"/>
      <c r="NO122" s="122"/>
      <c r="NP122" s="122"/>
      <c r="NQ122" s="122"/>
      <c r="NR122" s="122"/>
      <c r="NS122" s="122"/>
      <c r="NT122" s="122"/>
      <c r="NU122" s="122"/>
      <c r="NV122" s="122"/>
      <c r="NW122" s="122"/>
      <c r="NX122" s="122"/>
      <c r="NY122" s="122"/>
      <c r="NZ122" s="122"/>
      <c r="OA122" s="122"/>
      <c r="OB122" s="122"/>
      <c r="OC122" s="122"/>
      <c r="OD122" s="122"/>
      <c r="OE122" s="122"/>
      <c r="OF122" s="122"/>
      <c r="OG122" s="122"/>
      <c r="OH122" s="122"/>
      <c r="OI122" s="122"/>
      <c r="OJ122" s="122"/>
      <c r="OK122" s="122"/>
      <c r="OL122" s="122"/>
      <c r="OM122" s="122"/>
      <c r="ON122" s="122"/>
      <c r="OO122" s="122"/>
      <c r="OP122" s="122"/>
      <c r="OQ122" s="122"/>
      <c r="OR122" s="122"/>
      <c r="OS122" s="122"/>
      <c r="OT122" s="122"/>
      <c r="OU122" s="122"/>
      <c r="OV122" s="122"/>
      <c r="OW122" s="122"/>
      <c r="OX122" s="122"/>
      <c r="OY122" s="122"/>
      <c r="OZ122" s="122"/>
      <c r="PA122" s="122"/>
      <c r="PB122" s="122"/>
      <c r="PC122" s="122"/>
      <c r="PD122" s="122"/>
      <c r="PE122" s="122"/>
      <c r="PF122" s="122"/>
      <c r="PG122" s="122"/>
      <c r="PH122" s="122"/>
      <c r="PI122" s="122"/>
      <c r="PJ122" s="122"/>
      <c r="PK122" s="122"/>
      <c r="PL122" s="122"/>
      <c r="PM122" s="122"/>
      <c r="PN122" s="122"/>
      <c r="PO122" s="122"/>
      <c r="PP122" s="122"/>
      <c r="PQ122" s="122"/>
      <c r="PR122" s="122"/>
      <c r="PS122" s="122"/>
      <c r="PT122" s="122"/>
      <c r="PU122" s="122"/>
      <c r="PV122" s="122"/>
      <c r="PW122" s="122"/>
      <c r="PX122" s="122"/>
      <c r="PY122" s="122"/>
      <c r="PZ122" s="122"/>
      <c r="QA122" s="122"/>
      <c r="QB122" s="122"/>
      <c r="QC122" s="122"/>
      <c r="QD122" s="122"/>
      <c r="QE122" s="122"/>
      <c r="QF122" s="122"/>
      <c r="QG122" s="122"/>
      <c r="QH122" s="122"/>
      <c r="QI122" s="122"/>
      <c r="QJ122" s="122"/>
      <c r="QK122" s="122"/>
      <c r="QL122" s="122"/>
      <c r="QM122" s="122"/>
      <c r="QN122" s="122"/>
      <c r="QO122" s="122"/>
      <c r="QP122" s="122"/>
      <c r="QQ122" s="122"/>
      <c r="QR122" s="122"/>
      <c r="QS122" s="122"/>
      <c r="QT122" s="122"/>
      <c r="QU122" s="122"/>
      <c r="QV122" s="122"/>
      <c r="QW122" s="122"/>
      <c r="QX122" s="122"/>
      <c r="QY122" s="122"/>
      <c r="QZ122" s="122"/>
      <c r="RA122" s="122"/>
      <c r="RB122" s="122"/>
      <c r="RC122" s="122"/>
      <c r="RD122" s="122"/>
      <c r="RE122" s="122"/>
      <c r="RF122" s="122"/>
      <c r="RG122" s="122"/>
      <c r="RH122" s="122"/>
      <c r="RI122" s="122"/>
      <c r="RJ122" s="122"/>
      <c r="RK122" s="122"/>
      <c r="RL122" s="122"/>
      <c r="RM122" s="122"/>
      <c r="RN122" s="122"/>
      <c r="RO122" s="122"/>
      <c r="RP122" s="122"/>
      <c r="RQ122" s="122"/>
      <c r="RR122" s="122"/>
      <c r="RS122" s="122"/>
      <c r="RT122" s="122"/>
      <c r="RU122" s="122"/>
      <c r="RV122" s="122"/>
      <c r="RW122" s="122"/>
      <c r="RX122" s="122"/>
      <c r="RY122" s="122"/>
      <c r="RZ122" s="122"/>
      <c r="SA122" s="122"/>
      <c r="SB122" s="122"/>
      <c r="SC122" s="122"/>
      <c r="SD122" s="122"/>
      <c r="SE122" s="122"/>
      <c r="SF122" s="122"/>
      <c r="SG122" s="122"/>
      <c r="SH122" s="122"/>
      <c r="SI122" s="122"/>
      <c r="SJ122" s="122"/>
      <c r="SK122" s="122"/>
      <c r="SL122" s="122"/>
      <c r="SM122" s="122"/>
      <c r="SN122" s="122"/>
      <c r="SO122" s="122"/>
      <c r="SP122" s="122"/>
      <c r="SQ122" s="122"/>
      <c r="SR122" s="122"/>
      <c r="SS122" s="122"/>
      <c r="ST122" s="122"/>
      <c r="SU122" s="122"/>
      <c r="SV122" s="122"/>
      <c r="SW122" s="122"/>
      <c r="SX122" s="122"/>
      <c r="SY122" s="122"/>
      <c r="SZ122" s="122"/>
      <c r="TA122" s="122"/>
      <c r="TB122" s="122"/>
      <c r="TC122" s="122"/>
      <c r="TD122" s="122"/>
      <c r="TE122" s="122"/>
      <c r="TF122" s="122"/>
      <c r="TG122" s="122"/>
      <c r="TH122" s="122"/>
      <c r="TI122" s="122"/>
      <c r="TJ122" s="122"/>
      <c r="TK122" s="122"/>
      <c r="TL122" s="122"/>
      <c r="TM122" s="122"/>
      <c r="TN122" s="122"/>
      <c r="TO122" s="122"/>
      <c r="TP122" s="122"/>
      <c r="TQ122" s="122"/>
      <c r="TR122" s="122"/>
      <c r="TS122" s="122"/>
      <c r="TT122" s="122"/>
      <c r="TU122" s="122"/>
      <c r="TV122" s="122"/>
      <c r="TW122" s="122"/>
      <c r="TX122" s="122"/>
      <c r="TY122" s="122"/>
      <c r="TZ122" s="122"/>
      <c r="UA122" s="122"/>
      <c r="UB122" s="122"/>
      <c r="UC122" s="122"/>
      <c r="UD122" s="122"/>
      <c r="UE122" s="122"/>
      <c r="UF122" s="122"/>
      <c r="UG122" s="122"/>
      <c r="UH122" s="122"/>
      <c r="UI122" s="122"/>
      <c r="UJ122" s="122"/>
      <c r="UK122" s="122"/>
      <c r="UL122" s="122"/>
      <c r="UM122" s="122"/>
      <c r="UN122" s="122"/>
    </row>
    <row r="123" spans="1:560">
      <c r="A123" s="160"/>
      <c r="B123" s="160"/>
      <c r="C123" s="160"/>
      <c r="D123" s="160"/>
      <c r="E123" s="160"/>
      <c r="F123" s="160"/>
      <c r="G123" s="160"/>
      <c r="H123" s="160"/>
      <c r="I123" s="160"/>
      <c r="J123" s="160"/>
      <c r="K123" s="160"/>
      <c r="L123" s="160"/>
      <c r="M123" s="160"/>
      <c r="N123" s="160"/>
      <c r="O123" s="160"/>
      <c r="P123" s="160"/>
      <c r="Q123" s="160"/>
      <c r="R123" s="160"/>
      <c r="AA123" s="160"/>
      <c r="AB123" s="160"/>
      <c r="AC123" s="160"/>
      <c r="AD123" s="160"/>
      <c r="AE123" s="160"/>
      <c r="AF123" s="160"/>
      <c r="AG123" s="160"/>
      <c r="AH123" s="160"/>
      <c r="AI123" s="160"/>
      <c r="AJ123" s="160"/>
    </row>
    <row r="124" spans="1:560">
      <c r="A124" s="160"/>
      <c r="B124" s="160"/>
      <c r="C124" s="160"/>
      <c r="D124" s="160"/>
      <c r="E124" s="160"/>
      <c r="F124" s="160"/>
      <c r="G124" s="160"/>
      <c r="H124" s="160"/>
      <c r="I124" s="160"/>
      <c r="J124" s="160"/>
      <c r="K124" s="160"/>
      <c r="L124" s="160"/>
      <c r="M124" s="160"/>
      <c r="N124" s="160"/>
      <c r="O124" s="160"/>
      <c r="P124" s="160"/>
      <c r="Q124" s="160"/>
      <c r="R124" s="160"/>
      <c r="AA124" s="160"/>
      <c r="AB124" s="160"/>
      <c r="AC124" s="160"/>
      <c r="AD124" s="160"/>
      <c r="AE124" s="160"/>
      <c r="AF124" s="160"/>
      <c r="AG124" s="160"/>
      <c r="AH124" s="160"/>
      <c r="AI124" s="160"/>
      <c r="AJ124" s="160"/>
    </row>
    <row r="125" spans="1:560">
      <c r="A125" s="160"/>
      <c r="B125" s="160"/>
      <c r="C125" s="160"/>
      <c r="D125" s="160"/>
      <c r="E125" s="160"/>
      <c r="F125" s="160"/>
      <c r="G125" s="160"/>
      <c r="H125" s="160"/>
      <c r="I125" s="160"/>
      <c r="J125" s="160"/>
      <c r="K125" s="160"/>
      <c r="L125" s="160"/>
      <c r="M125" s="160"/>
      <c r="N125" s="160"/>
      <c r="O125" s="160"/>
      <c r="P125" s="160"/>
      <c r="Q125" s="160"/>
      <c r="R125" s="160"/>
      <c r="AA125" s="160"/>
      <c r="AB125" s="160"/>
      <c r="AC125" s="160"/>
      <c r="AD125" s="160"/>
      <c r="AE125" s="160"/>
      <c r="AF125" s="160"/>
      <c r="AG125" s="160"/>
      <c r="AH125" s="160"/>
      <c r="AI125" s="160"/>
      <c r="AJ125" s="160"/>
    </row>
    <row r="126" spans="1:560">
      <c r="A126" s="160"/>
      <c r="B126" s="160"/>
      <c r="C126" s="160"/>
      <c r="D126" s="160"/>
      <c r="E126" s="160"/>
      <c r="F126" s="160"/>
      <c r="G126" s="160"/>
      <c r="H126" s="160"/>
      <c r="I126" s="160"/>
      <c r="J126" s="160"/>
      <c r="K126" s="160"/>
      <c r="L126" s="160"/>
      <c r="M126" s="160"/>
      <c r="N126" s="160"/>
      <c r="O126" s="160"/>
      <c r="P126" s="160"/>
      <c r="Q126" s="160"/>
      <c r="R126" s="160"/>
      <c r="AA126" s="160"/>
      <c r="AB126" s="160"/>
      <c r="AC126" s="160"/>
      <c r="AD126" s="160"/>
      <c r="AE126" s="160"/>
      <c r="AF126" s="160"/>
      <c r="AG126" s="160"/>
      <c r="AH126" s="160"/>
      <c r="AI126" s="160"/>
      <c r="AJ126" s="160"/>
    </row>
    <row r="127" spans="1:560">
      <c r="A127" s="160"/>
      <c r="B127" s="160"/>
      <c r="C127" s="160"/>
      <c r="D127" s="160"/>
      <c r="E127" s="160"/>
      <c r="F127" s="160"/>
      <c r="G127" s="160"/>
      <c r="H127" s="160"/>
      <c r="I127" s="160"/>
      <c r="J127" s="160"/>
      <c r="K127" s="160"/>
      <c r="L127" s="160"/>
      <c r="M127" s="160"/>
      <c r="N127" s="160"/>
      <c r="O127" s="160"/>
      <c r="P127" s="160"/>
      <c r="Q127" s="160"/>
      <c r="R127" s="160"/>
      <c r="AA127" s="160"/>
      <c r="AB127" s="160"/>
      <c r="AC127" s="160"/>
      <c r="AD127" s="160"/>
      <c r="AE127" s="160"/>
      <c r="AF127" s="160"/>
      <c r="AG127" s="160"/>
      <c r="AH127" s="160"/>
      <c r="AI127" s="160"/>
      <c r="AJ127" s="160"/>
    </row>
    <row r="128" spans="1:560">
      <c r="A128" s="160"/>
      <c r="B128" s="160"/>
      <c r="C128" s="160"/>
      <c r="D128" s="160"/>
      <c r="E128" s="160"/>
      <c r="F128" s="160"/>
      <c r="G128" s="160"/>
      <c r="H128" s="160"/>
      <c r="I128" s="160"/>
      <c r="J128" s="160"/>
      <c r="K128" s="160"/>
      <c r="L128" s="160"/>
      <c r="M128" s="160"/>
      <c r="N128" s="160"/>
      <c r="O128" s="160"/>
      <c r="P128" s="160"/>
      <c r="Q128" s="160"/>
      <c r="R128" s="160"/>
      <c r="AA128" s="160"/>
      <c r="AB128" s="160"/>
      <c r="AC128" s="160"/>
      <c r="AD128" s="160"/>
      <c r="AE128" s="160"/>
      <c r="AF128" s="160"/>
      <c r="AG128" s="160"/>
      <c r="AH128" s="160"/>
      <c r="AI128" s="160"/>
      <c r="AJ128" s="160"/>
    </row>
    <row r="129" spans="1:45">
      <c r="A129" s="160"/>
      <c r="B129" s="160"/>
      <c r="C129" s="160"/>
      <c r="D129" s="160"/>
      <c r="E129" s="160"/>
      <c r="F129" s="160"/>
      <c r="G129" s="160"/>
      <c r="H129" s="160"/>
      <c r="I129" s="160"/>
      <c r="J129" s="160"/>
      <c r="K129" s="160"/>
      <c r="L129" s="160"/>
      <c r="M129" s="160"/>
      <c r="N129" s="160"/>
      <c r="O129" s="160"/>
      <c r="P129" s="160"/>
      <c r="Q129" s="160"/>
      <c r="R129" s="160"/>
      <c r="AA129" s="160"/>
      <c r="AB129" s="160"/>
      <c r="AC129" s="160"/>
      <c r="AD129" s="160"/>
      <c r="AE129" s="160"/>
      <c r="AF129" s="160"/>
      <c r="AG129" s="160"/>
      <c r="AH129" s="160"/>
      <c r="AI129" s="160"/>
      <c r="AJ129" s="160"/>
      <c r="AK129" s="160"/>
      <c r="AL129" s="160"/>
      <c r="AM129" s="160"/>
      <c r="AN129" s="160"/>
      <c r="AO129" s="160"/>
      <c r="AP129" s="160"/>
      <c r="AQ129" s="160"/>
      <c r="AR129" s="160"/>
      <c r="AS129" s="160"/>
    </row>
    <row r="130" spans="1:45">
      <c r="A130" s="160"/>
      <c r="B130" s="160"/>
      <c r="C130" s="160"/>
      <c r="D130" s="160"/>
      <c r="E130" s="160"/>
      <c r="F130" s="160"/>
      <c r="G130" s="160"/>
      <c r="H130" s="160"/>
      <c r="I130" s="160"/>
      <c r="J130" s="160"/>
      <c r="K130" s="160"/>
      <c r="L130" s="160"/>
      <c r="M130" s="160"/>
      <c r="N130" s="160"/>
      <c r="O130" s="160"/>
      <c r="P130" s="160"/>
      <c r="Q130" s="160"/>
      <c r="R130" s="160"/>
      <c r="AA130" s="160"/>
      <c r="AB130" s="160"/>
      <c r="AC130" s="160"/>
      <c r="AD130" s="160"/>
      <c r="AE130" s="160"/>
      <c r="AF130" s="160"/>
      <c r="AG130" s="160"/>
      <c r="AH130" s="160"/>
      <c r="AI130" s="160"/>
      <c r="AJ130" s="160"/>
      <c r="AK130" s="160"/>
      <c r="AL130" s="160"/>
      <c r="AM130" s="160"/>
      <c r="AN130" s="160"/>
      <c r="AO130" s="160"/>
      <c r="AP130" s="160"/>
      <c r="AQ130" s="160"/>
      <c r="AR130" s="160"/>
      <c r="AS130" s="160"/>
    </row>
    <row r="131" spans="1:45">
      <c r="A131" s="160"/>
      <c r="B131" s="160"/>
      <c r="C131" s="160"/>
      <c r="D131" s="160"/>
      <c r="E131" s="160"/>
      <c r="F131" s="160"/>
      <c r="G131" s="160"/>
      <c r="H131" s="160"/>
      <c r="I131" s="160"/>
      <c r="J131" s="160"/>
      <c r="K131" s="160"/>
      <c r="L131" s="160"/>
      <c r="M131" s="160"/>
      <c r="N131" s="160"/>
      <c r="O131" s="160"/>
      <c r="P131" s="160"/>
      <c r="Q131" s="160"/>
      <c r="R131" s="160"/>
      <c r="AA131" s="160"/>
      <c r="AB131" s="160"/>
      <c r="AC131" s="160"/>
      <c r="AD131" s="160"/>
      <c r="AE131" s="160"/>
      <c r="AF131" s="160"/>
      <c r="AG131" s="160"/>
      <c r="AH131" s="160"/>
      <c r="AI131" s="160"/>
      <c r="AJ131" s="160"/>
      <c r="AK131" s="160"/>
      <c r="AL131" s="160"/>
      <c r="AM131" s="160"/>
      <c r="AN131" s="160"/>
      <c r="AO131" s="160"/>
      <c r="AP131" s="160"/>
      <c r="AQ131" s="160"/>
      <c r="AR131" s="160"/>
      <c r="AS131" s="160"/>
    </row>
    <row r="132" spans="1:45">
      <c r="A132" s="160"/>
      <c r="B132" s="160"/>
      <c r="C132" s="160"/>
      <c r="D132" s="160"/>
      <c r="E132" s="160"/>
      <c r="F132" s="160"/>
      <c r="G132" s="160"/>
      <c r="H132" s="160"/>
      <c r="I132" s="160"/>
      <c r="J132" s="160"/>
      <c r="K132" s="160"/>
      <c r="L132" s="160"/>
      <c r="M132" s="160"/>
      <c r="N132" s="160"/>
      <c r="O132" s="160"/>
      <c r="P132" s="160"/>
      <c r="Q132" s="160"/>
      <c r="R132" s="160"/>
      <c r="AA132" s="160"/>
      <c r="AB132" s="160"/>
      <c r="AC132" s="160"/>
      <c r="AD132" s="160"/>
      <c r="AE132" s="160"/>
      <c r="AF132" s="160"/>
      <c r="AG132" s="160"/>
      <c r="AH132" s="160"/>
      <c r="AI132" s="160"/>
      <c r="AJ132" s="160"/>
      <c r="AK132" s="160"/>
      <c r="AL132" s="160"/>
      <c r="AM132" s="160"/>
      <c r="AN132" s="160"/>
      <c r="AO132" s="160"/>
      <c r="AP132" s="160"/>
      <c r="AQ132" s="160"/>
      <c r="AR132" s="160"/>
      <c r="AS132" s="160"/>
    </row>
    <row r="133" spans="1:45">
      <c r="A133" s="160"/>
      <c r="B133" s="160"/>
      <c r="C133" s="160"/>
      <c r="D133" s="160"/>
      <c r="E133" s="160"/>
      <c r="F133" s="160"/>
      <c r="G133" s="160"/>
      <c r="H133" s="160"/>
      <c r="I133" s="160"/>
      <c r="J133" s="160"/>
      <c r="K133" s="160"/>
      <c r="L133" s="160"/>
      <c r="M133" s="160"/>
      <c r="N133" s="160"/>
      <c r="O133" s="160"/>
      <c r="P133" s="160"/>
      <c r="Q133" s="160"/>
      <c r="R133" s="160"/>
      <c r="AA133" s="160"/>
      <c r="AB133" s="160"/>
      <c r="AC133" s="160"/>
      <c r="AD133" s="160"/>
      <c r="AE133" s="160"/>
      <c r="AF133" s="160"/>
      <c r="AG133" s="160"/>
      <c r="AH133" s="160"/>
      <c r="AI133" s="160"/>
      <c r="AJ133" s="160"/>
      <c r="AK133" s="160"/>
      <c r="AL133" s="160"/>
      <c r="AM133" s="160"/>
      <c r="AN133" s="160"/>
      <c r="AO133" s="160"/>
      <c r="AP133" s="160"/>
      <c r="AQ133" s="160"/>
      <c r="AR133" s="160"/>
      <c r="AS133" s="160"/>
    </row>
    <row r="134" spans="1:45">
      <c r="A134" s="160"/>
      <c r="B134" s="160"/>
      <c r="C134" s="160"/>
      <c r="D134" s="160"/>
      <c r="E134" s="160"/>
      <c r="F134" s="160"/>
      <c r="G134" s="160"/>
      <c r="H134" s="160"/>
      <c r="I134" s="160"/>
      <c r="J134" s="160"/>
      <c r="K134" s="160"/>
      <c r="L134" s="160"/>
      <c r="M134" s="160"/>
      <c r="N134" s="160"/>
      <c r="O134" s="160"/>
      <c r="P134" s="160"/>
      <c r="Q134" s="160"/>
      <c r="R134" s="160"/>
      <c r="AA134" s="160"/>
      <c r="AB134" s="160"/>
      <c r="AC134" s="160"/>
      <c r="AD134" s="160"/>
      <c r="AE134" s="160"/>
      <c r="AF134" s="160"/>
      <c r="AG134" s="160"/>
      <c r="AH134" s="160"/>
      <c r="AI134" s="160"/>
      <c r="AJ134" s="160"/>
      <c r="AK134" s="160"/>
      <c r="AL134" s="160"/>
      <c r="AM134" s="160"/>
      <c r="AN134" s="160"/>
      <c r="AO134" s="160"/>
      <c r="AP134" s="160"/>
      <c r="AQ134" s="160"/>
      <c r="AR134" s="160"/>
      <c r="AS134" s="160"/>
    </row>
    <row r="135" spans="1:45">
      <c r="A135" s="160"/>
      <c r="B135" s="160"/>
      <c r="C135" s="160"/>
      <c r="D135" s="160"/>
      <c r="E135" s="160"/>
      <c r="F135" s="160"/>
      <c r="G135" s="160"/>
      <c r="H135" s="160"/>
      <c r="I135" s="160"/>
      <c r="J135" s="160"/>
      <c r="K135" s="160"/>
      <c r="L135" s="160"/>
      <c r="M135" s="160"/>
      <c r="N135" s="160"/>
      <c r="O135" s="160"/>
      <c r="P135" s="160"/>
      <c r="Q135" s="160"/>
      <c r="R135" s="160"/>
      <c r="AA135" s="160"/>
      <c r="AB135" s="160"/>
      <c r="AC135" s="160"/>
      <c r="AD135" s="160"/>
      <c r="AE135" s="160"/>
      <c r="AF135" s="160"/>
      <c r="AG135" s="160"/>
      <c r="AH135" s="160"/>
      <c r="AI135" s="160"/>
      <c r="AJ135" s="160"/>
      <c r="AK135" s="160"/>
      <c r="AL135" s="160"/>
      <c r="AM135" s="160"/>
      <c r="AN135" s="160"/>
      <c r="AO135" s="160"/>
      <c r="AP135" s="160"/>
      <c r="AQ135" s="160"/>
      <c r="AR135" s="160"/>
      <c r="AS135" s="160"/>
    </row>
    <row r="136" spans="1:45">
      <c r="A136" s="160"/>
      <c r="B136" s="160"/>
      <c r="C136" s="160"/>
      <c r="D136" s="160"/>
      <c r="E136" s="160"/>
      <c r="F136" s="160"/>
      <c r="G136" s="160"/>
      <c r="H136" s="160"/>
      <c r="I136" s="160"/>
      <c r="J136" s="160"/>
      <c r="K136" s="160"/>
      <c r="L136" s="160"/>
      <c r="M136" s="160"/>
      <c r="N136" s="160"/>
      <c r="O136" s="160"/>
      <c r="P136" s="160"/>
      <c r="Q136" s="160"/>
      <c r="R136" s="160"/>
      <c r="AA136" s="160"/>
      <c r="AB136" s="160"/>
      <c r="AC136" s="160"/>
      <c r="AD136" s="160"/>
      <c r="AE136" s="160"/>
      <c r="AF136" s="160"/>
      <c r="AG136" s="160"/>
      <c r="AH136" s="160"/>
      <c r="AI136" s="160"/>
      <c r="AJ136" s="160"/>
      <c r="AK136" s="160"/>
      <c r="AL136" s="160"/>
      <c r="AM136" s="160"/>
      <c r="AN136" s="160"/>
      <c r="AO136" s="160"/>
      <c r="AP136" s="160"/>
      <c r="AQ136" s="160"/>
      <c r="AR136" s="160"/>
      <c r="AS136" s="160"/>
    </row>
    <row r="137" spans="1:45">
      <c r="A137" s="160"/>
      <c r="B137" s="160"/>
      <c r="C137" s="160"/>
      <c r="D137" s="160"/>
      <c r="E137" s="160"/>
      <c r="F137" s="160"/>
      <c r="G137" s="160"/>
      <c r="H137" s="160"/>
      <c r="I137" s="160"/>
      <c r="J137" s="160"/>
      <c r="K137" s="160"/>
      <c r="L137" s="160"/>
      <c r="M137" s="160"/>
      <c r="N137" s="160"/>
      <c r="O137" s="160"/>
      <c r="P137" s="160"/>
      <c r="Q137" s="160"/>
      <c r="R137" s="160"/>
      <c r="AA137" s="160"/>
      <c r="AB137" s="160"/>
      <c r="AC137" s="160"/>
      <c r="AD137" s="160"/>
      <c r="AE137" s="160"/>
      <c r="AF137" s="160"/>
      <c r="AG137" s="160"/>
      <c r="AH137" s="160"/>
      <c r="AI137" s="160"/>
      <c r="AJ137" s="160"/>
      <c r="AK137" s="160"/>
      <c r="AL137" s="160"/>
      <c r="AM137" s="160"/>
      <c r="AN137" s="160"/>
      <c r="AO137" s="160"/>
      <c r="AP137" s="160"/>
      <c r="AQ137" s="160"/>
      <c r="AR137" s="160"/>
      <c r="AS137" s="160"/>
    </row>
    <row r="138" spans="1:45">
      <c r="A138" s="160"/>
      <c r="B138" s="160"/>
      <c r="C138" s="160"/>
      <c r="D138" s="160"/>
      <c r="E138" s="160"/>
      <c r="F138" s="160"/>
      <c r="G138" s="160"/>
      <c r="H138" s="160"/>
      <c r="I138" s="160"/>
      <c r="J138" s="160"/>
      <c r="K138" s="160"/>
      <c r="L138" s="160"/>
      <c r="M138" s="160"/>
      <c r="N138" s="160"/>
      <c r="O138" s="160"/>
      <c r="P138" s="160"/>
      <c r="Q138" s="160"/>
      <c r="R138" s="160"/>
      <c r="AA138" s="160"/>
      <c r="AB138" s="160"/>
      <c r="AC138" s="160"/>
      <c r="AD138" s="160"/>
      <c r="AE138" s="160"/>
      <c r="AF138" s="160"/>
      <c r="AG138" s="160"/>
      <c r="AH138" s="160"/>
      <c r="AI138" s="160"/>
      <c r="AJ138" s="160"/>
      <c r="AK138" s="160"/>
      <c r="AL138" s="160"/>
      <c r="AM138" s="160"/>
      <c r="AN138" s="160"/>
      <c r="AO138" s="160"/>
      <c r="AP138" s="160"/>
      <c r="AQ138" s="160"/>
      <c r="AR138" s="160"/>
      <c r="AS138" s="160"/>
    </row>
    <row r="139" spans="1:45">
      <c r="A139" s="160"/>
      <c r="B139" s="160"/>
      <c r="C139" s="160"/>
      <c r="D139" s="160"/>
      <c r="E139" s="160"/>
      <c r="F139" s="160"/>
      <c r="G139" s="160"/>
      <c r="H139" s="160"/>
      <c r="I139" s="160"/>
      <c r="J139" s="160"/>
      <c r="K139" s="160"/>
      <c r="L139" s="160"/>
      <c r="M139" s="160"/>
      <c r="N139" s="160"/>
      <c r="O139" s="160"/>
      <c r="P139" s="160"/>
      <c r="Q139" s="160"/>
      <c r="R139" s="160"/>
      <c r="AA139" s="160"/>
      <c r="AB139" s="160"/>
      <c r="AC139" s="160"/>
      <c r="AD139" s="160"/>
      <c r="AE139" s="160"/>
      <c r="AF139" s="160"/>
      <c r="AG139" s="160"/>
      <c r="AH139" s="160"/>
      <c r="AI139" s="160"/>
      <c r="AJ139" s="160"/>
      <c r="AK139" s="160"/>
      <c r="AL139" s="160"/>
      <c r="AM139" s="160"/>
      <c r="AN139" s="160"/>
      <c r="AO139" s="160"/>
      <c r="AP139" s="160"/>
      <c r="AQ139" s="160"/>
      <c r="AR139" s="160"/>
      <c r="AS139" s="160"/>
    </row>
    <row r="140" spans="1:45">
      <c r="A140" s="160"/>
      <c r="B140" s="160"/>
      <c r="C140" s="160"/>
      <c r="D140" s="160"/>
      <c r="E140" s="160"/>
      <c r="F140" s="160"/>
      <c r="G140" s="160"/>
      <c r="H140" s="160"/>
      <c r="I140" s="160"/>
      <c r="J140" s="160"/>
      <c r="K140" s="160"/>
      <c r="L140" s="160"/>
      <c r="M140" s="160"/>
      <c r="N140" s="160"/>
      <c r="O140" s="160"/>
      <c r="P140" s="160"/>
      <c r="Q140" s="160"/>
      <c r="R140" s="160"/>
      <c r="AA140" s="160"/>
      <c r="AB140" s="160"/>
      <c r="AC140" s="160"/>
      <c r="AD140" s="160"/>
      <c r="AE140" s="160"/>
      <c r="AF140" s="160"/>
      <c r="AG140" s="160"/>
      <c r="AH140" s="160"/>
      <c r="AI140" s="160"/>
      <c r="AJ140" s="160"/>
      <c r="AK140" s="160"/>
      <c r="AL140" s="160"/>
      <c r="AM140" s="160"/>
      <c r="AN140" s="160"/>
      <c r="AO140" s="160"/>
      <c r="AP140" s="160"/>
      <c r="AQ140" s="160"/>
      <c r="AR140" s="160"/>
      <c r="AS140" s="160"/>
    </row>
    <row r="141" spans="1:45">
      <c r="A141" s="160"/>
      <c r="B141" s="160"/>
      <c r="C141" s="160"/>
      <c r="D141" s="160"/>
      <c r="E141" s="160"/>
      <c r="F141" s="160"/>
      <c r="G141" s="160"/>
      <c r="H141" s="160"/>
      <c r="I141" s="160"/>
      <c r="J141" s="160"/>
      <c r="K141" s="160"/>
      <c r="L141" s="160"/>
      <c r="M141" s="160"/>
      <c r="N141" s="160"/>
      <c r="O141" s="160"/>
      <c r="P141" s="160"/>
      <c r="Q141" s="160"/>
      <c r="R141" s="160"/>
      <c r="AA141" s="160"/>
      <c r="AB141" s="160"/>
      <c r="AC141" s="160"/>
      <c r="AD141" s="160"/>
      <c r="AE141" s="160"/>
      <c r="AF141" s="160"/>
      <c r="AG141" s="160"/>
      <c r="AH141" s="160"/>
      <c r="AI141" s="160"/>
      <c r="AJ141" s="160"/>
      <c r="AK141" s="160"/>
      <c r="AL141" s="160"/>
      <c r="AM141" s="160"/>
      <c r="AN141" s="160"/>
      <c r="AO141" s="160"/>
      <c r="AP141" s="160"/>
      <c r="AQ141" s="160"/>
      <c r="AR141" s="160"/>
      <c r="AS141" s="160"/>
    </row>
    <row r="142" spans="1:45">
      <c r="A142" s="160"/>
      <c r="B142" s="160"/>
      <c r="C142" s="160"/>
      <c r="D142" s="160"/>
      <c r="E142" s="160"/>
      <c r="F142" s="160"/>
      <c r="G142" s="160"/>
      <c r="H142" s="160"/>
      <c r="I142" s="160"/>
      <c r="J142" s="160"/>
      <c r="K142" s="160"/>
      <c r="L142" s="160"/>
      <c r="M142" s="160"/>
      <c r="N142" s="160"/>
      <c r="O142" s="160"/>
      <c r="P142" s="160"/>
      <c r="Q142" s="160"/>
      <c r="R142" s="160"/>
      <c r="AA142" s="160"/>
      <c r="AB142" s="160"/>
      <c r="AC142" s="160"/>
      <c r="AD142" s="160"/>
      <c r="AE142" s="160"/>
      <c r="AF142" s="160"/>
      <c r="AG142" s="160"/>
      <c r="AH142" s="160"/>
      <c r="AI142" s="160"/>
      <c r="AJ142" s="160"/>
      <c r="AK142" s="160"/>
      <c r="AL142" s="160"/>
      <c r="AM142" s="160"/>
      <c r="AN142" s="160"/>
      <c r="AO142" s="160"/>
      <c r="AP142" s="160"/>
      <c r="AQ142" s="160"/>
      <c r="AR142" s="160"/>
      <c r="AS142" s="160"/>
    </row>
    <row r="143" spans="1:45">
      <c r="A143" s="160"/>
      <c r="B143" s="160"/>
      <c r="C143" s="160"/>
      <c r="D143" s="160"/>
      <c r="E143" s="160"/>
      <c r="F143" s="160"/>
      <c r="G143" s="160"/>
      <c r="H143" s="160"/>
      <c r="I143" s="160"/>
      <c r="J143" s="160"/>
      <c r="K143" s="160"/>
      <c r="L143" s="160"/>
      <c r="M143" s="160"/>
      <c r="N143" s="160"/>
      <c r="O143" s="160"/>
      <c r="P143" s="160"/>
      <c r="Q143" s="160"/>
      <c r="R143" s="160"/>
      <c r="AA143" s="160"/>
      <c r="AB143" s="160"/>
      <c r="AC143" s="160"/>
      <c r="AD143" s="160"/>
      <c r="AE143" s="160"/>
      <c r="AF143" s="160"/>
      <c r="AG143" s="160"/>
      <c r="AH143" s="160"/>
      <c r="AI143" s="160"/>
      <c r="AJ143" s="160"/>
      <c r="AK143" s="160"/>
      <c r="AL143" s="160"/>
      <c r="AM143" s="160"/>
      <c r="AN143" s="160"/>
      <c r="AO143" s="160"/>
      <c r="AP143" s="160"/>
      <c r="AQ143" s="160"/>
      <c r="AR143" s="160"/>
      <c r="AS143" s="160"/>
    </row>
    <row r="144" spans="1:45">
      <c r="A144" s="160"/>
      <c r="B144" s="160"/>
      <c r="C144" s="160"/>
      <c r="D144" s="160"/>
      <c r="E144" s="160"/>
      <c r="F144" s="160"/>
      <c r="G144" s="160"/>
      <c r="H144" s="160"/>
      <c r="I144" s="160"/>
      <c r="J144" s="160"/>
      <c r="K144" s="160"/>
      <c r="L144" s="160"/>
      <c r="M144" s="160"/>
      <c r="N144" s="160"/>
      <c r="O144" s="160"/>
      <c r="P144" s="160"/>
      <c r="Q144" s="160"/>
      <c r="R144" s="160"/>
      <c r="AA144" s="160"/>
      <c r="AB144" s="160"/>
      <c r="AC144" s="160"/>
      <c r="AD144" s="160"/>
      <c r="AE144" s="160"/>
      <c r="AF144" s="160"/>
      <c r="AG144" s="160"/>
      <c r="AH144" s="160"/>
      <c r="AI144" s="160"/>
      <c r="AJ144" s="160"/>
      <c r="AK144" s="160"/>
      <c r="AL144" s="160"/>
      <c r="AM144" s="160"/>
      <c r="AN144" s="160"/>
      <c r="AO144" s="160"/>
      <c r="AP144" s="160"/>
      <c r="AQ144" s="160"/>
      <c r="AR144" s="160"/>
      <c r="AS144" s="160"/>
    </row>
    <row r="145" spans="1:45">
      <c r="A145" s="160"/>
      <c r="B145" s="160"/>
      <c r="C145" s="160"/>
      <c r="D145" s="160"/>
      <c r="E145" s="160"/>
      <c r="F145" s="160"/>
      <c r="G145" s="160"/>
      <c r="H145" s="160"/>
      <c r="I145" s="160"/>
      <c r="J145" s="160"/>
      <c r="K145" s="160"/>
      <c r="L145" s="160"/>
      <c r="M145" s="160"/>
      <c r="N145" s="160"/>
      <c r="O145" s="160"/>
      <c r="P145" s="160"/>
      <c r="Q145" s="160"/>
      <c r="R145" s="160"/>
      <c r="AA145" s="160"/>
      <c r="AB145" s="160"/>
      <c r="AC145" s="160"/>
      <c r="AD145" s="160"/>
      <c r="AE145" s="160"/>
      <c r="AF145" s="160"/>
      <c r="AG145" s="160"/>
      <c r="AH145" s="160"/>
      <c r="AI145" s="160"/>
      <c r="AJ145" s="160"/>
      <c r="AK145" s="160"/>
      <c r="AL145" s="160"/>
      <c r="AM145" s="160"/>
      <c r="AN145" s="160"/>
      <c r="AO145" s="160"/>
      <c r="AP145" s="160"/>
      <c r="AQ145" s="160"/>
      <c r="AR145" s="160"/>
      <c r="AS145" s="160"/>
    </row>
    <row r="146" spans="1:45">
      <c r="A146" s="160"/>
      <c r="B146" s="160"/>
      <c r="C146" s="160"/>
      <c r="D146" s="160"/>
      <c r="E146" s="160"/>
      <c r="F146" s="160"/>
      <c r="G146" s="160"/>
      <c r="H146" s="160"/>
      <c r="I146" s="160"/>
      <c r="J146" s="160"/>
      <c r="K146" s="160"/>
      <c r="L146" s="160"/>
      <c r="M146" s="160"/>
      <c r="N146" s="160"/>
      <c r="O146" s="160"/>
      <c r="P146" s="160"/>
      <c r="Q146" s="160"/>
      <c r="R146" s="160"/>
      <c r="AA146" s="160"/>
      <c r="AB146" s="160"/>
      <c r="AC146" s="160"/>
      <c r="AD146" s="160"/>
      <c r="AE146" s="160"/>
      <c r="AF146" s="160"/>
      <c r="AG146" s="160"/>
      <c r="AH146" s="160"/>
      <c r="AI146" s="160"/>
      <c r="AJ146" s="160"/>
      <c r="AK146" s="160"/>
      <c r="AL146" s="160"/>
      <c r="AM146" s="160"/>
      <c r="AN146" s="160"/>
      <c r="AO146" s="160"/>
      <c r="AP146" s="160"/>
      <c r="AQ146" s="160"/>
      <c r="AR146" s="160"/>
      <c r="AS146" s="160"/>
    </row>
    <row r="147" spans="1:45">
      <c r="A147" s="160"/>
      <c r="B147" s="160"/>
      <c r="C147" s="160"/>
      <c r="D147" s="160"/>
      <c r="E147" s="160"/>
      <c r="F147" s="160"/>
      <c r="G147" s="160"/>
      <c r="H147" s="160"/>
      <c r="I147" s="160"/>
      <c r="J147" s="160"/>
      <c r="K147" s="160"/>
      <c r="L147" s="160"/>
      <c r="M147" s="160"/>
      <c r="N147" s="160"/>
      <c r="O147" s="160"/>
      <c r="P147" s="160"/>
      <c r="Q147" s="160"/>
      <c r="R147" s="160"/>
      <c r="AA147" s="160"/>
      <c r="AB147" s="160"/>
      <c r="AC147" s="160"/>
      <c r="AD147" s="160"/>
      <c r="AE147" s="160"/>
      <c r="AF147" s="160"/>
      <c r="AG147" s="160"/>
      <c r="AH147" s="160"/>
      <c r="AI147" s="160"/>
      <c r="AJ147" s="160"/>
      <c r="AK147" s="160"/>
      <c r="AL147" s="160"/>
      <c r="AM147" s="160"/>
      <c r="AN147" s="160"/>
      <c r="AO147" s="160"/>
      <c r="AP147" s="160"/>
      <c r="AQ147" s="160"/>
      <c r="AR147" s="160"/>
      <c r="AS147" s="160"/>
    </row>
    <row r="148" spans="1:45">
      <c r="A148" s="160"/>
      <c r="B148" s="160"/>
      <c r="C148" s="160"/>
      <c r="D148" s="160"/>
      <c r="E148" s="160"/>
      <c r="F148" s="160"/>
      <c r="G148" s="160"/>
      <c r="H148" s="160"/>
      <c r="I148" s="160"/>
      <c r="J148" s="160"/>
      <c r="K148" s="160"/>
      <c r="L148" s="160"/>
      <c r="M148" s="160"/>
      <c r="N148" s="160"/>
      <c r="O148" s="160"/>
      <c r="P148" s="160"/>
      <c r="Q148" s="160"/>
      <c r="R148" s="160"/>
      <c r="AA148" s="160"/>
      <c r="AB148" s="160"/>
      <c r="AC148" s="160"/>
      <c r="AD148" s="160"/>
      <c r="AE148" s="160"/>
      <c r="AF148" s="160"/>
      <c r="AG148" s="160"/>
      <c r="AH148" s="160"/>
      <c r="AI148" s="160"/>
      <c r="AJ148" s="160"/>
      <c r="AK148" s="160"/>
      <c r="AL148" s="160"/>
      <c r="AM148" s="160"/>
      <c r="AN148" s="160"/>
      <c r="AO148" s="160"/>
      <c r="AP148" s="160"/>
      <c r="AQ148" s="160"/>
      <c r="AR148" s="160"/>
      <c r="AS148" s="160"/>
    </row>
    <row r="149" spans="1:45">
      <c r="A149" s="160"/>
      <c r="B149" s="160"/>
      <c r="C149" s="160"/>
      <c r="D149" s="160"/>
      <c r="E149" s="160"/>
      <c r="F149" s="160"/>
      <c r="G149" s="160"/>
      <c r="H149" s="160"/>
      <c r="I149" s="160"/>
      <c r="J149" s="160"/>
      <c r="K149" s="160"/>
      <c r="L149" s="160"/>
      <c r="M149" s="160"/>
      <c r="N149" s="160"/>
      <c r="O149" s="160"/>
      <c r="P149" s="160"/>
      <c r="Q149" s="160"/>
      <c r="R149" s="160"/>
      <c r="AA149" s="160"/>
      <c r="AB149" s="160"/>
      <c r="AC149" s="160"/>
      <c r="AD149" s="160"/>
      <c r="AE149" s="160"/>
      <c r="AF149" s="160"/>
      <c r="AG149" s="160"/>
      <c r="AH149" s="160"/>
      <c r="AI149" s="160"/>
      <c r="AJ149" s="160"/>
      <c r="AK149" s="160"/>
      <c r="AL149" s="160"/>
      <c r="AM149" s="160"/>
      <c r="AN149" s="160"/>
      <c r="AO149" s="160"/>
      <c r="AP149" s="160"/>
      <c r="AQ149" s="160"/>
      <c r="AR149" s="160"/>
      <c r="AS149" s="160"/>
    </row>
    <row r="150" spans="1:45">
      <c r="A150" s="160"/>
      <c r="B150" s="160"/>
      <c r="C150" s="160"/>
      <c r="D150" s="160"/>
      <c r="E150" s="160"/>
      <c r="F150" s="160"/>
      <c r="G150" s="160"/>
      <c r="H150" s="160"/>
      <c r="I150" s="160"/>
      <c r="J150" s="160"/>
      <c r="K150" s="160"/>
      <c r="L150" s="160"/>
      <c r="M150" s="160"/>
      <c r="N150" s="160"/>
      <c r="O150" s="160"/>
      <c r="P150" s="160"/>
      <c r="Q150" s="160"/>
      <c r="R150" s="160"/>
      <c r="AA150" s="160"/>
      <c r="AB150" s="160"/>
      <c r="AC150" s="160"/>
      <c r="AD150" s="160"/>
      <c r="AE150" s="160"/>
      <c r="AF150" s="160"/>
      <c r="AG150" s="160"/>
      <c r="AH150" s="160"/>
      <c r="AI150" s="160"/>
      <c r="AJ150" s="160"/>
      <c r="AK150" s="160"/>
      <c r="AL150" s="160"/>
      <c r="AM150" s="160"/>
      <c r="AN150" s="160"/>
      <c r="AO150" s="160"/>
      <c r="AP150" s="160"/>
      <c r="AQ150" s="160"/>
      <c r="AR150" s="160"/>
      <c r="AS150" s="160"/>
    </row>
    <row r="151" spans="1:45">
      <c r="A151" s="160"/>
      <c r="B151" s="160"/>
      <c r="C151" s="160"/>
      <c r="D151" s="160"/>
      <c r="E151" s="160"/>
      <c r="F151" s="160"/>
      <c r="G151" s="160"/>
      <c r="H151" s="160"/>
      <c r="I151" s="160"/>
      <c r="J151" s="160"/>
      <c r="K151" s="160"/>
      <c r="L151" s="160"/>
      <c r="M151" s="160"/>
      <c r="N151" s="160"/>
      <c r="O151" s="160"/>
      <c r="P151" s="160"/>
      <c r="AA151" s="160"/>
      <c r="AB151" s="160"/>
      <c r="AC151" s="160"/>
      <c r="AD151" s="160"/>
      <c r="AE151" s="160"/>
      <c r="AF151" s="160"/>
      <c r="AG151" s="160"/>
      <c r="AH151" s="160"/>
      <c r="AI151" s="160"/>
      <c r="AJ151" s="160"/>
      <c r="AK151" s="160"/>
      <c r="AL151" s="160"/>
      <c r="AM151" s="160"/>
      <c r="AN151" s="160"/>
      <c r="AO151" s="160"/>
      <c r="AP151" s="160"/>
      <c r="AQ151" s="160"/>
      <c r="AR151" s="160"/>
      <c r="AS151" s="160"/>
    </row>
    <row r="152" spans="1:45">
      <c r="A152" s="160"/>
      <c r="B152" s="160"/>
      <c r="C152" s="160"/>
      <c r="D152" s="160"/>
      <c r="M152" s="160"/>
      <c r="N152" s="160"/>
      <c r="O152" s="160"/>
      <c r="P152" s="160"/>
      <c r="AA152" s="160"/>
      <c r="AB152" s="160"/>
      <c r="AC152" s="160"/>
      <c r="AD152" s="160"/>
      <c r="AE152" s="160"/>
      <c r="AF152" s="160"/>
      <c r="AG152" s="160"/>
      <c r="AH152" s="160"/>
      <c r="AI152" s="160"/>
      <c r="AJ152" s="160"/>
      <c r="AK152" s="160"/>
      <c r="AL152" s="160"/>
      <c r="AM152" s="160"/>
      <c r="AN152" s="160"/>
      <c r="AO152" s="160"/>
      <c r="AP152" s="160"/>
      <c r="AQ152" s="160"/>
      <c r="AR152" s="160"/>
      <c r="AS152" s="160"/>
    </row>
    <row r="153" spans="1:45">
      <c r="AA153" s="160"/>
      <c r="AB153" s="160"/>
      <c r="AC153" s="160"/>
      <c r="AD153" s="160"/>
      <c r="AE153" s="160"/>
      <c r="AF153" s="160"/>
      <c r="AG153" s="160"/>
      <c r="AH153" s="160"/>
      <c r="AI153" s="160"/>
      <c r="AJ153" s="160"/>
      <c r="AK153" s="160"/>
      <c r="AL153" s="160"/>
      <c r="AM153" s="160"/>
      <c r="AN153" s="160"/>
      <c r="AO153" s="160"/>
      <c r="AP153" s="160"/>
      <c r="AQ153" s="160"/>
      <c r="AR153" s="160"/>
      <c r="AS153" s="160"/>
    </row>
    <row r="154" spans="1:45">
      <c r="AA154" s="160"/>
      <c r="AB154" s="160"/>
      <c r="AC154" s="160"/>
      <c r="AD154" s="160"/>
      <c r="AE154" s="160"/>
      <c r="AF154" s="160"/>
      <c r="AG154" s="160"/>
      <c r="AH154" s="160"/>
      <c r="AI154" s="160"/>
      <c r="AJ154" s="160"/>
      <c r="AK154" s="160"/>
      <c r="AL154" s="160"/>
      <c r="AM154" s="160"/>
      <c r="AN154" s="160"/>
      <c r="AO154" s="160"/>
      <c r="AP154" s="160"/>
      <c r="AQ154" s="160"/>
      <c r="AR154" s="160"/>
      <c r="AS154" s="160"/>
    </row>
  </sheetData>
  <sheetProtection formatCells="0" selectLockedCells="1" selectUnlockedCells="1"/>
  <mergeCells count="50">
    <mergeCell ref="B1:O1"/>
    <mergeCell ref="B4:O4"/>
    <mergeCell ref="B6:C6"/>
    <mergeCell ref="B8:O8"/>
    <mergeCell ref="C11:E11"/>
    <mergeCell ref="F11:H11"/>
    <mergeCell ref="J11:L11"/>
    <mergeCell ref="M11:O11"/>
    <mergeCell ref="J29:K29"/>
    <mergeCell ref="C22:H22"/>
    <mergeCell ref="J22:O22"/>
    <mergeCell ref="C24:D25"/>
    <mergeCell ref="E24:E25"/>
    <mergeCell ref="F24:H24"/>
    <mergeCell ref="J24:K25"/>
    <mergeCell ref="L24:L25"/>
    <mergeCell ref="M24:O24"/>
    <mergeCell ref="C29:D29"/>
    <mergeCell ref="J26:K26"/>
    <mergeCell ref="J27:K27"/>
    <mergeCell ref="C26:D26"/>
    <mergeCell ref="C27:D27"/>
    <mergeCell ref="C28:D28"/>
    <mergeCell ref="J28:K28"/>
    <mergeCell ref="C30:D30"/>
    <mergeCell ref="C31:D31"/>
    <mergeCell ref="F45:K45"/>
    <mergeCell ref="F47:G48"/>
    <mergeCell ref="H47:H48"/>
    <mergeCell ref="I47:K47"/>
    <mergeCell ref="F33:G33"/>
    <mergeCell ref="F34:G34"/>
    <mergeCell ref="F54:G54"/>
    <mergeCell ref="F49:G49"/>
    <mergeCell ref="F50:G50"/>
    <mergeCell ref="F51:G51"/>
    <mergeCell ref="F52:G52"/>
    <mergeCell ref="F53:G53"/>
    <mergeCell ref="F12:H12"/>
    <mergeCell ref="J12:L12"/>
    <mergeCell ref="M12:O12"/>
    <mergeCell ref="C14:E14"/>
    <mergeCell ref="F13:H13"/>
    <mergeCell ref="F14:H14"/>
    <mergeCell ref="J13:L13"/>
    <mergeCell ref="J14:L14"/>
    <mergeCell ref="C13:E13"/>
    <mergeCell ref="M13:O13"/>
    <mergeCell ref="M14:O14"/>
    <mergeCell ref="C12:E12"/>
  </mergeCells>
  <phoneticPr fontId="1"/>
  <dataValidations count="1">
    <dataValidation imeMode="off" allowBlank="1" showInputMessage="1" showErrorMessage="1" sqref="M12 T12:Y12 C12 F12 I12:J12" xr:uid="{00000000-0002-0000-0B00-000000000000}"/>
  </dataValidations>
  <pageMargins left="0.78740157480314965" right="0.39370078740157483" top="0.39370078740157483" bottom="0.39370078740157483" header="0.31496062992125984" footer="0.31496062992125984"/>
  <pageSetup paperSize="9" scale="85" orientation="portrait" r:id="rId1"/>
  <rowBreaks count="1" manualBreakCount="1">
    <brk id="43" max="15" man="1"/>
  </rowBreaks>
  <colBreaks count="1" manualBreakCount="1">
    <brk id="2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CC00CC"/>
    <pageSetUpPr fitToPage="1"/>
  </sheetPr>
  <dimension ref="A1:AH93"/>
  <sheetViews>
    <sheetView view="pageBreakPreview" topLeftCell="A77" zoomScaleNormal="100" zoomScaleSheetLayoutView="100" workbookViewId="0">
      <selection activeCell="B13" sqref="B13:C18"/>
    </sheetView>
  </sheetViews>
  <sheetFormatPr defaultColWidth="9" defaultRowHeight="13"/>
  <cols>
    <col min="1" max="1" width="1.36328125" style="122" customWidth="1"/>
    <col min="2" max="2" width="4.6328125" style="122" customWidth="1"/>
    <col min="3" max="3" width="16.6328125" style="122" customWidth="1"/>
    <col min="4" max="5" width="4.6328125" style="122" customWidth="1"/>
    <col min="6" max="6" width="16.6328125" style="122" customWidth="1"/>
    <col min="7" max="7" width="4.6328125" style="122" customWidth="1"/>
    <col min="8" max="8" width="16.6328125" style="122" customWidth="1"/>
    <col min="9" max="9" width="4.6328125" style="122" customWidth="1"/>
    <col min="10" max="10" width="16.6328125" style="122" customWidth="1"/>
    <col min="11" max="11" width="4.6328125" style="122" customWidth="1"/>
    <col min="12" max="15" width="1.6328125" style="129" customWidth="1"/>
    <col min="16" max="22" width="7.453125" style="168" customWidth="1"/>
    <col min="23" max="27" width="7.453125" style="122" customWidth="1"/>
    <col min="28" max="28" width="9" style="122"/>
    <col min="29" max="32" width="1.6328125" style="129" customWidth="1"/>
    <col min="33" max="16384" width="9" style="122"/>
  </cols>
  <sheetData>
    <row r="1" spans="1:34" ht="6" hidden="1" customHeight="1">
      <c r="A1" s="166"/>
      <c r="B1" s="166"/>
      <c r="C1" s="166"/>
      <c r="D1" s="167"/>
      <c r="E1" s="167"/>
      <c r="F1" s="167"/>
      <c r="G1" s="167"/>
      <c r="H1" s="167"/>
      <c r="I1" s="167"/>
      <c r="J1" s="123"/>
      <c r="K1" s="123"/>
      <c r="L1" s="168"/>
      <c r="M1" s="168"/>
      <c r="N1" s="168"/>
      <c r="O1" s="168"/>
      <c r="AC1" s="168"/>
      <c r="AD1" s="168"/>
      <c r="AE1" s="168"/>
      <c r="AF1" s="168"/>
    </row>
    <row r="2" spans="1:34" customFormat="1" ht="5.15" customHeight="1">
      <c r="A2" s="3"/>
      <c r="B2" s="270"/>
      <c r="C2" s="270"/>
      <c r="D2" s="270"/>
      <c r="E2" s="270"/>
      <c r="F2" s="270"/>
      <c r="G2" s="270"/>
      <c r="H2" s="270"/>
      <c r="I2" s="270"/>
      <c r="J2" s="270"/>
      <c r="K2" s="270"/>
      <c r="L2" s="129"/>
      <c r="M2" s="129"/>
      <c r="N2" s="129"/>
      <c r="O2" s="129"/>
      <c r="P2" s="129"/>
      <c r="Q2" s="129"/>
      <c r="R2" s="129"/>
      <c r="S2" s="129"/>
      <c r="T2" s="129"/>
      <c r="U2" s="129"/>
      <c r="V2" s="129"/>
      <c r="W2" s="129"/>
      <c r="X2" s="129"/>
      <c r="Y2" s="129"/>
      <c r="Z2" s="129"/>
      <c r="AA2" s="129"/>
      <c r="AB2" s="129"/>
      <c r="AC2" s="129"/>
      <c r="AD2" s="129"/>
      <c r="AE2" s="129"/>
      <c r="AF2" s="129"/>
    </row>
    <row r="3" spans="1:34" customFormat="1" ht="16.5">
      <c r="A3" s="3"/>
      <c r="B3" s="24" t="str">
        <f>'4_調査結果から（分析）'!B2</f>
        <v>令和６年度　長吉六反中学校のあゆみ</v>
      </c>
      <c r="C3" s="24"/>
      <c r="D3" s="24"/>
      <c r="E3" s="24"/>
      <c r="F3" s="24"/>
      <c r="G3" s="24"/>
      <c r="H3" s="24"/>
      <c r="I3" s="24"/>
      <c r="J3" s="24"/>
      <c r="K3" s="24"/>
      <c r="L3" s="129"/>
      <c r="M3" s="129"/>
      <c r="N3" s="129"/>
      <c r="O3" s="129"/>
      <c r="P3" s="129"/>
      <c r="Q3" s="129"/>
      <c r="R3" s="129"/>
      <c r="S3" s="129"/>
      <c r="T3" s="129"/>
      <c r="U3" s="129"/>
      <c r="V3" s="129"/>
      <c r="W3" s="129"/>
      <c r="X3" s="129"/>
      <c r="Y3" s="129"/>
      <c r="Z3" s="129"/>
      <c r="AA3" s="129"/>
      <c r="AB3" s="129"/>
      <c r="AC3" s="129"/>
      <c r="AD3" s="129"/>
      <c r="AE3" s="129"/>
      <c r="AF3" s="129"/>
    </row>
    <row r="4" spans="1:34" customFormat="1" ht="16.5">
      <c r="A4" s="3"/>
      <c r="B4" s="24" t="s">
        <v>14</v>
      </c>
      <c r="C4" s="24"/>
      <c r="D4" s="24"/>
      <c r="E4" s="24"/>
      <c r="F4" s="24"/>
      <c r="G4" s="24"/>
      <c r="H4" s="24"/>
      <c r="I4" s="24"/>
      <c r="J4" s="24"/>
      <c r="K4" s="24"/>
      <c r="L4" s="129"/>
      <c r="M4" s="129"/>
      <c r="N4" s="129"/>
      <c r="O4" s="129"/>
      <c r="P4" s="129"/>
      <c r="Q4" s="129"/>
      <c r="R4" s="129"/>
      <c r="S4" s="129"/>
      <c r="T4" s="129"/>
      <c r="U4" s="129"/>
      <c r="V4" s="129"/>
      <c r="W4" s="129"/>
      <c r="X4" s="129"/>
      <c r="Y4" s="129"/>
      <c r="Z4" s="129"/>
      <c r="AA4" s="129"/>
      <c r="AB4" s="129"/>
      <c r="AC4" s="129"/>
      <c r="AD4" s="129"/>
      <c r="AE4" s="129"/>
      <c r="AF4" s="129"/>
    </row>
    <row r="5" spans="1:34" customFormat="1" ht="5.15" customHeight="1">
      <c r="A5" s="3"/>
      <c r="B5" s="270"/>
      <c r="C5" s="270"/>
      <c r="D5" s="270"/>
      <c r="E5" s="270"/>
      <c r="F5" s="270"/>
      <c r="G5" s="270"/>
      <c r="H5" s="270"/>
      <c r="I5" s="270"/>
      <c r="J5" s="270"/>
      <c r="K5" s="270"/>
      <c r="L5" s="129"/>
      <c r="M5" s="129"/>
      <c r="N5" s="129"/>
      <c r="O5" s="129"/>
      <c r="P5" s="129"/>
      <c r="Q5" s="129"/>
      <c r="R5" s="129"/>
      <c r="S5" s="129"/>
      <c r="T5" s="129"/>
      <c r="U5" s="129"/>
      <c r="V5" s="129"/>
      <c r="W5" s="129"/>
      <c r="X5" s="129"/>
      <c r="Y5" s="129"/>
      <c r="Z5" s="129"/>
      <c r="AA5" s="129"/>
      <c r="AB5" s="129"/>
      <c r="AC5" s="129"/>
      <c r="AD5" s="129"/>
      <c r="AE5" s="129"/>
      <c r="AF5" s="129"/>
    </row>
    <row r="6" spans="1:34" customFormat="1" ht="15" customHeight="1">
      <c r="A6" s="3"/>
      <c r="B6" s="3"/>
      <c r="C6" s="3"/>
      <c r="D6" s="3"/>
      <c r="E6" s="3"/>
      <c r="F6" s="3"/>
      <c r="G6" s="3"/>
      <c r="H6" s="3"/>
      <c r="I6" s="3"/>
      <c r="J6" s="3"/>
      <c r="K6" s="3"/>
      <c r="L6" s="129"/>
      <c r="M6" s="129"/>
      <c r="N6" s="129"/>
      <c r="O6" s="129"/>
      <c r="P6" s="129"/>
      <c r="Q6" s="129"/>
      <c r="R6" s="129"/>
      <c r="S6" s="129"/>
      <c r="T6" s="129"/>
      <c r="U6" s="129"/>
      <c r="V6" s="129"/>
      <c r="W6" s="129"/>
      <c r="X6" s="129"/>
      <c r="Y6" s="129"/>
      <c r="Z6" s="129"/>
      <c r="AA6" s="129"/>
      <c r="AB6" s="129"/>
      <c r="AC6" s="129"/>
      <c r="AD6" s="129"/>
      <c r="AE6" s="129"/>
      <c r="AF6" s="129"/>
    </row>
    <row r="7" spans="1:34" ht="24.75" customHeight="1">
      <c r="A7" s="167"/>
      <c r="B7" s="1097"/>
      <c r="C7" s="1097"/>
      <c r="D7" s="167"/>
      <c r="E7" s="167"/>
      <c r="F7" s="167"/>
      <c r="G7" s="167"/>
      <c r="H7" s="167"/>
      <c r="I7" s="167"/>
      <c r="J7" s="123"/>
      <c r="K7" s="123"/>
      <c r="P7" s="168" t="str">
        <f ca="1">RIGHT(CELL("filename",A1),LEN(CELL("filename",A1))-FIND("]", CELL("filename",A1)))</f>
        <v>6_生徒質問より(1)</v>
      </c>
      <c r="Q7" s="169">
        <f ca="1">VALUE(LEFT(RIGHT(P7,2),1))</f>
        <v>1</v>
      </c>
    </row>
    <row r="8" spans="1:34" ht="7" customHeight="1" thickBot="1">
      <c r="A8" s="123"/>
      <c r="B8" s="170"/>
      <c r="C8" s="170"/>
      <c r="D8" s="123"/>
      <c r="E8" s="123"/>
      <c r="F8" s="123"/>
      <c r="G8" s="123"/>
      <c r="H8" s="123"/>
      <c r="I8" s="123"/>
      <c r="J8" s="123"/>
      <c r="K8" s="123"/>
      <c r="Q8" s="169"/>
    </row>
    <row r="9" spans="1:34" ht="10" customHeight="1">
      <c r="A9" s="123"/>
      <c r="B9" s="1106" t="s">
        <v>79</v>
      </c>
      <c r="C9" s="1107"/>
      <c r="D9" s="123"/>
      <c r="E9" s="123"/>
      <c r="F9" s="123"/>
      <c r="G9" s="123"/>
      <c r="H9" s="123"/>
      <c r="I9" s="123"/>
      <c r="J9" s="123"/>
      <c r="K9" s="123"/>
      <c r="Q9" s="171">
        <v>3</v>
      </c>
      <c r="R9" s="171">
        <v>4</v>
      </c>
      <c r="S9" s="171">
        <v>5</v>
      </c>
      <c r="T9" s="171">
        <v>6</v>
      </c>
      <c r="U9" s="171">
        <v>7</v>
      </c>
      <c r="V9" s="171">
        <v>8</v>
      </c>
      <c r="W9" s="171">
        <v>9</v>
      </c>
      <c r="X9" s="171">
        <v>10</v>
      </c>
      <c r="Y9" s="171">
        <v>11</v>
      </c>
      <c r="Z9" s="172">
        <v>12</v>
      </c>
      <c r="AA9" s="171">
        <v>13</v>
      </c>
      <c r="AB9" s="171"/>
    </row>
    <row r="10" spans="1:34" ht="10" customHeight="1" thickBot="1">
      <c r="A10" s="167"/>
      <c r="B10" s="1108" t="s">
        <v>132</v>
      </c>
      <c r="C10" s="1109"/>
      <c r="D10" s="167"/>
      <c r="E10" s="123"/>
      <c r="F10" s="123"/>
      <c r="G10" s="123"/>
      <c r="H10" s="123"/>
      <c r="I10" s="123"/>
      <c r="J10" s="123"/>
      <c r="K10" s="123"/>
      <c r="Q10" s="171" t="s">
        <v>133</v>
      </c>
      <c r="R10" s="171" t="s">
        <v>134</v>
      </c>
      <c r="S10" s="171" t="s">
        <v>135</v>
      </c>
      <c r="T10" s="171" t="s">
        <v>81</v>
      </c>
      <c r="U10" s="171" t="s">
        <v>136</v>
      </c>
      <c r="V10" s="171" t="s">
        <v>137</v>
      </c>
      <c r="W10" s="171" t="s">
        <v>138</v>
      </c>
      <c r="X10" s="171" t="s">
        <v>82</v>
      </c>
      <c r="Y10" s="171" t="s">
        <v>139</v>
      </c>
      <c r="Z10" s="173" t="s">
        <v>140</v>
      </c>
      <c r="AA10" s="171" t="s">
        <v>141</v>
      </c>
    </row>
    <row r="11" spans="1:34" ht="7" customHeight="1" thickBot="1">
      <c r="A11" s="123"/>
      <c r="B11" s="123"/>
      <c r="C11" s="123"/>
      <c r="D11" s="123"/>
      <c r="E11" s="123"/>
      <c r="F11" s="123"/>
      <c r="G11" s="123"/>
      <c r="H11" s="123"/>
      <c r="I11" s="123"/>
      <c r="J11" s="123"/>
      <c r="K11" s="123"/>
      <c r="Q11" s="168">
        <v>1</v>
      </c>
      <c r="R11" s="168">
        <v>2</v>
      </c>
      <c r="S11" s="168">
        <v>3</v>
      </c>
      <c r="T11" s="168">
        <v>4</v>
      </c>
      <c r="U11" s="168">
        <v>5</v>
      </c>
      <c r="V11" s="168">
        <v>6</v>
      </c>
      <c r="W11" s="122">
        <v>7</v>
      </c>
      <c r="X11" s="122">
        <v>8</v>
      </c>
      <c r="Y11" s="122">
        <v>9</v>
      </c>
      <c r="Z11" s="174">
        <v>10</v>
      </c>
      <c r="AA11" s="122">
        <v>11</v>
      </c>
    </row>
    <row r="12" spans="1:34" ht="20.149999999999999" customHeight="1">
      <c r="A12" s="123"/>
      <c r="B12" s="1104">
        <f ca="1">IF(P14&lt;&gt;"",P14,"")</f>
        <v>1</v>
      </c>
      <c r="C12" s="1105"/>
      <c r="D12" s="123"/>
      <c r="E12" s="123"/>
      <c r="F12" s="123"/>
      <c r="G12" s="123"/>
      <c r="H12" s="123"/>
      <c r="I12" s="123"/>
      <c r="J12" s="123"/>
      <c r="K12" s="123"/>
      <c r="P12" s="168">
        <f>'2_入力シート(1)'!R22</f>
        <v>16</v>
      </c>
      <c r="R12" s="173"/>
      <c r="S12" s="173"/>
      <c r="T12" s="173"/>
      <c r="U12" s="173"/>
      <c r="V12" s="173"/>
      <c r="W12" s="173"/>
      <c r="X12" s="173"/>
      <c r="Y12" s="173"/>
      <c r="AA12" s="163"/>
      <c r="AB12" s="163"/>
    </row>
    <row r="13" spans="1:34" ht="6.75" customHeight="1">
      <c r="A13" s="123"/>
      <c r="B13" s="1110" t="str">
        <f ca="1">IF(P15&lt;&gt;"",P15,"")</f>
        <v>朝食を毎日食べていますか</v>
      </c>
      <c r="C13" s="1111"/>
      <c r="D13" s="123"/>
      <c r="E13" s="123"/>
      <c r="F13" s="123"/>
      <c r="G13" s="123"/>
      <c r="H13" s="175"/>
      <c r="I13" s="123"/>
      <c r="J13" s="175"/>
      <c r="K13" s="123"/>
      <c r="P13" s="122"/>
      <c r="Q13" s="122"/>
      <c r="R13" s="122"/>
      <c r="V13" s="163"/>
      <c r="W13" s="163"/>
      <c r="X13" s="163"/>
      <c r="AA13" s="163"/>
      <c r="AB13" s="163"/>
      <c r="AG13" s="163"/>
      <c r="AH13" s="163"/>
    </row>
    <row r="14" spans="1:34" ht="12" customHeight="1">
      <c r="A14" s="123"/>
      <c r="B14" s="1110"/>
      <c r="C14" s="1111"/>
      <c r="D14" s="123"/>
      <c r="E14" s="123"/>
      <c r="F14" s="123"/>
      <c r="G14" s="123"/>
      <c r="H14" s="123"/>
      <c r="I14" s="123"/>
      <c r="J14" s="123"/>
      <c r="K14" s="123"/>
      <c r="P14" s="176">
        <f ca="1">IF(INDIRECT("'2_入力シート(1)'!R"&amp;Q14)&lt;&gt;0,INDIRECT("'2_入力シート(1)'!R"&amp;Q14),"")</f>
        <v>1</v>
      </c>
      <c r="Q14" s="171">
        <f ca="1">(Q7-1)*5+7</f>
        <v>7</v>
      </c>
      <c r="R14" s="171">
        <f ca="1">P14+191</f>
        <v>192</v>
      </c>
      <c r="V14" s="163"/>
      <c r="W14" s="163"/>
      <c r="X14" s="163"/>
      <c r="AA14" s="163"/>
      <c r="AB14" s="163"/>
      <c r="AG14" s="163"/>
      <c r="AH14" s="163"/>
    </row>
    <row r="15" spans="1:34" ht="12" customHeight="1">
      <c r="A15" s="123"/>
      <c r="B15" s="1110"/>
      <c r="C15" s="1111"/>
      <c r="D15" s="123"/>
      <c r="E15" s="123"/>
      <c r="F15" s="123"/>
      <c r="G15" s="123"/>
      <c r="H15" s="123"/>
      <c r="I15" s="123"/>
      <c r="J15" s="123"/>
      <c r="K15" s="123"/>
      <c r="P15" s="177" t="str">
        <f ca="1">IF(P14&lt;&gt;"",VLOOKUP(P14,'2_入力シート(1)'!$R$7:$AD$36,2,FALSE),"")</f>
        <v>朝食を毎日食べていますか</v>
      </c>
      <c r="Q15" s="178"/>
      <c r="R15" s="178"/>
      <c r="S15" s="178"/>
      <c r="T15" s="178"/>
      <c r="U15" s="178"/>
      <c r="V15" s="178"/>
      <c r="W15" s="178"/>
      <c r="X15" s="178"/>
      <c r="Y15" s="178"/>
      <c r="AA15" s="163"/>
      <c r="AB15" s="163"/>
      <c r="AG15" s="163"/>
      <c r="AH15" s="163"/>
    </row>
    <row r="16" spans="1:34" ht="12" customHeight="1">
      <c r="A16" s="123"/>
      <c r="B16" s="1110"/>
      <c r="C16" s="1111"/>
      <c r="D16" s="123"/>
      <c r="E16" s="123"/>
      <c r="F16" s="123"/>
      <c r="G16" s="123"/>
      <c r="H16" s="123"/>
      <c r="I16" s="123"/>
      <c r="J16" s="123"/>
      <c r="K16" s="123"/>
      <c r="P16" s="179"/>
      <c r="Q16" s="180" t="str">
        <f t="shared" ref="Q16:AA16" ca="1" si="0">IF($P14&lt;&gt;"",IF(INDIRECT("'基礎データ（質問）'!"&amp;Q$10&amp;$R14)&lt;&gt;"",INDIRECT("'基礎データ（質問）'!"&amp;Q$10&amp;$R14),""),"")</f>
        <v>している</v>
      </c>
      <c r="R16" s="180" t="str">
        <f t="shared" ca="1" si="0"/>
        <v>どちらかといえば、している</v>
      </c>
      <c r="S16" s="180" t="str">
        <f t="shared" ca="1" si="0"/>
        <v>あまりしていない</v>
      </c>
      <c r="T16" s="180" t="str">
        <f t="shared" ca="1" si="0"/>
        <v>全くしていない</v>
      </c>
      <c r="U16" s="180" t="str">
        <f t="shared" ca="1" si="0"/>
        <v>その他・無回答</v>
      </c>
      <c r="V16" s="180" t="str">
        <f t="shared" ca="1" si="0"/>
        <v/>
      </c>
      <c r="W16" s="180" t="str">
        <f t="shared" ca="1" si="0"/>
        <v/>
      </c>
      <c r="X16" s="180" t="str">
        <f t="shared" ca="1" si="0"/>
        <v/>
      </c>
      <c r="Y16" s="180" t="str">
        <f t="shared" ca="1" si="0"/>
        <v/>
      </c>
      <c r="Z16" s="180" t="str">
        <f t="shared" ca="1" si="0"/>
        <v/>
      </c>
      <c r="AA16" s="180">
        <f t="shared" ca="1" si="0"/>
        <v>194</v>
      </c>
      <c r="AB16" s="163"/>
      <c r="AG16" s="163"/>
      <c r="AH16" s="163"/>
    </row>
    <row r="17" spans="1:34" ht="12" customHeight="1">
      <c r="A17" s="123"/>
      <c r="B17" s="1110"/>
      <c r="C17" s="1111"/>
      <c r="D17" s="123"/>
      <c r="E17" s="123"/>
      <c r="F17" s="123"/>
      <c r="G17" s="123"/>
      <c r="H17" s="123"/>
      <c r="I17" s="123"/>
      <c r="J17" s="123"/>
      <c r="K17" s="123"/>
      <c r="P17" s="179" t="s">
        <v>83</v>
      </c>
      <c r="Q17" s="181">
        <f ca="1">IF($P14&lt;&gt;"",IF(VLOOKUP($P14,'2_入力シート(1)'!$R$7:$AD$36,Q$9,FALSE)&lt;&gt;"",VLOOKUP($P14,'2_入力シート(1)'!$R$7:$AD$36,Q$9,FALSE),""),"")</f>
        <v>58.8</v>
      </c>
      <c r="R17" s="181">
        <f ca="1">IF($P14&lt;&gt;"",IF(R16="その他・無回答",MAX(100-SUM($Q17:Q17),0),IF(VLOOKUP($P14,'2_入力シート(1)'!$R$7:$AD$36,R$9,FALSE)&lt;&gt;"",VLOOKUP($P14,'2_入力シート(1)'!$R$7:$AD$36,R$9,FALSE),"")),"")</f>
        <v>29.4</v>
      </c>
      <c r="S17" s="181">
        <f ca="1">IF($P14&lt;&gt;"",IF(S16="その他・無回答",MAX(100-SUM($Q17:R17),0),IF(VLOOKUP($P14,'2_入力シート(1)'!$R$7:$AD$36,S$9,FALSE)&lt;&gt;"",VLOOKUP($P14,'2_入力シート(1)'!$R$7:$AD$36,S$9,FALSE),"")),"")</f>
        <v>5.9</v>
      </c>
      <c r="T17" s="181">
        <f ca="1">IF($P14&lt;&gt;"",IF(T16="その他・無回答",MAX(100-SUM($Q17:S17),0),IF(VLOOKUP($P14,'2_入力シート(1)'!$R$7:$AD$36,T$9,FALSE)&lt;&gt;"",VLOOKUP($P14,'2_入力シート(1)'!$R$7:$AD$36,T$9,FALSE),"")),"")</f>
        <v>5.9</v>
      </c>
      <c r="U17" s="181">
        <f ca="1">IF($P14&lt;&gt;"",IF(U16="その他・無回答",MAX(100-SUM($Q17:T17),0),IF(VLOOKUP($P14,'2_入力シート(1)'!$R$7:$AD$36,U$9,FALSE)&lt;&gt;"",VLOOKUP($P14,'2_入力シート(1)'!$R$7:$AD$36,U$9,FALSE),"")),"")</f>
        <v>0</v>
      </c>
      <c r="V17" s="181" t="str">
        <f ca="1">IF($P14&lt;&gt;"",IF(V16="その他・無回答",MAX(100-SUM($Q17:U17),0),IF(VLOOKUP($P14,'2_入力シート(1)'!$R$7:$AD$36,V$9,FALSE)&lt;&gt;"",VLOOKUP($P14,'2_入力シート(1)'!$R$7:$AD$36,V$9,FALSE),"")),"")</f>
        <v/>
      </c>
      <c r="W17" s="181" t="str">
        <f ca="1">IF($P14&lt;&gt;"",IF(W16="その他・無回答",MAX(100-SUM($Q17:V17),0),IF(VLOOKUP($P14,'2_入力シート(1)'!$R$7:$AD$36,W$9,FALSE)&lt;&gt;"",VLOOKUP($P14,'2_入力シート(1)'!$R$7:$AD$36,W$9,FALSE),"")),"")</f>
        <v/>
      </c>
      <c r="X17" s="181" t="str">
        <f ca="1">IF($P14&lt;&gt;"",IF(X16="その他・無回答",MAX(100-SUM($Q17:W17),0),IF(VLOOKUP($P14,'2_入力シート(1)'!$R$7:$AD$36,X$9,FALSE)&lt;&gt;"",VLOOKUP($P14,'2_入力シート(1)'!$R$7:$AD$36,X$9,FALSE),"")),"")</f>
        <v/>
      </c>
      <c r="Y17" s="181" t="str">
        <f ca="1">IF($P14&lt;&gt;"",IF(Y16="その他・無回答",MAX(100-SUM($Q17:X17),0),IF(VLOOKUP($P14,'2_入力シート(1)'!$R$7:$AD$36,Y$9,FALSE)&lt;&gt;"",VLOOKUP($P14,'2_入力シート(1)'!$R$7:$AD$36,Y$9,FALSE),"")),"")</f>
        <v/>
      </c>
      <c r="Z17" s="181" t="str">
        <f ca="1">IF($P14&lt;&gt;"",IF(Z16="その他・無回答",MAX(100-SUM($Q17:Y17),0),IF(VLOOKUP($P14,'2_入力シート(1)'!$R$7:$AD$36,Z$9,FALSE)&lt;&gt;"",VLOOKUP($P14,'2_入力シート(1)'!$R$7:$AD$36,Z$9,FALSE),"")),"")</f>
        <v/>
      </c>
      <c r="AA17" s="181" t="str">
        <f ca="1">IF($P14&lt;&gt;"",IF(AA16="その他・無回答",MAX(100-SUM($Q17:Z17),0),IF(VLOOKUP($P14,'2_入力シート(1)'!$R$7:$AD$36,AA$9,FALSE)&lt;&gt;"",VLOOKUP($P14,'2_入力シート(1)'!$R$7:$AD$36,AA$9,FALSE),"")),"")</f>
        <v/>
      </c>
      <c r="AB17" s="163"/>
      <c r="AG17" s="163"/>
      <c r="AH17" s="163"/>
    </row>
    <row r="18" spans="1:34" ht="19.5" customHeight="1" thickBot="1">
      <c r="A18" s="123"/>
      <c r="B18" s="1112"/>
      <c r="C18" s="1113"/>
      <c r="D18" s="123"/>
      <c r="E18" s="316">
        <f ca="1">IF(F18&lt;&gt;"",1,"")</f>
        <v>1</v>
      </c>
      <c r="F18" s="317" t="str">
        <f ca="1">IF(Q16&lt;&gt;"",Q16,"")</f>
        <v>している</v>
      </c>
      <c r="G18" s="316">
        <f ca="1">IF(H18&lt;&gt;"",2,"")</f>
        <v>2</v>
      </c>
      <c r="H18" s="317" t="str">
        <f ca="1">IF(R16&lt;&gt;"",R16,"")</f>
        <v>どちらかといえば、している</v>
      </c>
      <c r="I18" s="316">
        <f ca="1">IF(J18&lt;&gt;"",3,"")</f>
        <v>3</v>
      </c>
      <c r="J18" s="317" t="str">
        <f ca="1">IF(S16&lt;&gt;"",S16,"")</f>
        <v>あまりしていない</v>
      </c>
      <c r="K18" s="318"/>
      <c r="P18" s="179" t="s">
        <v>84</v>
      </c>
      <c r="Q18" s="182">
        <f ca="1">IF($P14&lt;&gt;"",IF(VLOOKUP($P14,'基礎データ（質問）'!$A$4:$L$190,Q$9,FALSE)&lt;&gt;"",VLOOKUP($P14,'基礎データ（質問）'!$A$4:$L$190,Q$9,FALSE),""),"")</f>
        <v>75</v>
      </c>
      <c r="R18" s="182">
        <f ca="1">IF($P14&lt;&gt;"",IF(VLOOKUP($P14,'基礎データ（質問）'!$A$4:$L$190,R$9,FALSE)&lt;&gt;"",VLOOKUP($P14,'基礎データ（質問）'!$A$4:$L$190,R$9,FALSE),""),"")</f>
        <v>13.2</v>
      </c>
      <c r="S18" s="182">
        <f ca="1">IF($P14&lt;&gt;"",IF(VLOOKUP($P14,'基礎データ（質問）'!$A$4:$L$190,S$9,FALSE)&lt;&gt;"",VLOOKUP($P14,'基礎データ（質問）'!$A$4:$L$190,S$9,FALSE),""),"")</f>
        <v>7.4</v>
      </c>
      <c r="T18" s="182">
        <f ca="1">IF($P14&lt;&gt;"",IF(VLOOKUP($P14,'基礎データ（質問）'!$A$4:$L$190,T$9,FALSE)&lt;&gt;"",VLOOKUP($P14,'基礎データ（質問）'!$A$4:$L$190,T$9,FALSE),""),"")</f>
        <v>4.0999999999999996</v>
      </c>
      <c r="U18" s="182">
        <f ca="1">IF($P14&lt;&gt;"",IF(VLOOKUP($P14,'基礎データ（質問）'!$A$4:$L$190,U$9,FALSE)&lt;&gt;"",VLOOKUP($P14,'基礎データ（質問）'!$A$4:$L$190,U$9,FALSE),""),"")</f>
        <v>0.3</v>
      </c>
      <c r="V18" s="182" t="str">
        <f ca="1">IF($P14&lt;&gt;"",IF(VLOOKUP($P14,'基礎データ（質問）'!$A$4:$L$190,V$9,FALSE)&lt;&gt;"",VLOOKUP($P14,'基礎データ（質問）'!$A$4:$L$190,V$9,FALSE),""),"")</f>
        <v/>
      </c>
      <c r="W18" s="182" t="str">
        <f ca="1">IF($P14&lt;&gt;"",IF(VLOOKUP($P14,'基礎データ（質問）'!$A$4:$L$190,W$9,FALSE)&lt;&gt;"",VLOOKUP($P14,'基礎データ（質問）'!$A$4:$L$190,W$9,FALSE),""),"")</f>
        <v/>
      </c>
      <c r="X18" s="182" t="str">
        <f ca="1">IF($P14&lt;&gt;"",IF(VLOOKUP($P14,'基礎データ（質問）'!$A$4:$L$190,X$9,FALSE)&lt;&gt;"",VLOOKUP($P14,'基礎データ（質問）'!$A$4:$L$190,X$9,FALSE),""),"")</f>
        <v/>
      </c>
      <c r="Y18" s="182" t="str">
        <f ca="1">IF($P14&lt;&gt;"",IF(VLOOKUP($P14,'基礎データ（質問）'!$A$4:$L$190,Y$9,FALSE)&lt;&gt;"",VLOOKUP($P14,'基礎データ（質問）'!$A$4:$L$190,Y$9,FALSE),""),"")</f>
        <v/>
      </c>
      <c r="Z18" s="182" t="str">
        <f ca="1">IF($P14&lt;&gt;"",IF(VLOOKUP($P14,'基礎データ（質問）'!$A$4:$L$190,Z$9,FALSE)&lt;&gt;"",VLOOKUP($P14,'基礎データ（質問）'!$A$4:$L$190,Z$9,FALSE),""),"")</f>
        <v/>
      </c>
      <c r="AA18" s="182" t="e">
        <f ca="1">IF($P14&lt;&gt;"",IF(VLOOKUP($P14,'基礎データ（質問）'!$A$4:$L$190,AA$9,FALSE)&lt;&gt;"",VLOOKUP($P14,'基礎データ（質問）'!$A$4:$L$190,AA$9,FALSE),""),"")</f>
        <v>#REF!</v>
      </c>
      <c r="AB18" s="123">
        <f ca="1">P14*2+3</f>
        <v>5</v>
      </c>
      <c r="AG18" s="163"/>
      <c r="AH18" s="163"/>
    </row>
    <row r="19" spans="1:34" ht="19.5" customHeight="1">
      <c r="A19" s="123"/>
      <c r="B19" s="123"/>
      <c r="C19" s="123"/>
      <c r="D19" s="123"/>
      <c r="E19" s="316">
        <f ca="1">IF(F19&lt;&gt;"",4,"")</f>
        <v>4</v>
      </c>
      <c r="F19" s="317" t="str">
        <f ca="1">IF(T16&lt;&gt;"",T16,"")</f>
        <v>全くしていない</v>
      </c>
      <c r="G19" s="316">
        <f ca="1">IF(H19&lt;&gt;"",5,"")</f>
        <v>5</v>
      </c>
      <c r="H19" s="317" t="str">
        <f ca="1">IF(U16&lt;&gt;"",U16,"")</f>
        <v>その他・無回答</v>
      </c>
      <c r="I19" s="316" t="str">
        <f ca="1">IF(J19&lt;&gt;"",6,"")</f>
        <v/>
      </c>
      <c r="J19" s="317" t="str">
        <f ca="1">IF(V16&lt;&gt;"",V16,"")</f>
        <v/>
      </c>
      <c r="K19" s="319"/>
      <c r="P19" s="179" t="s">
        <v>85</v>
      </c>
      <c r="Q19" s="182">
        <f t="shared" ref="Q19:AA19" ca="1" si="1">IF($P14&lt;&gt;"",IF(INDIRECT("'基礎データ（質問）'!"&amp;Q$10&amp;$AB18+1)&lt;&gt;"",INDIRECT("'基礎データ（質問）'!"&amp;Q$10&amp;$AB18+1),""),"")</f>
        <v>79.099999999999994</v>
      </c>
      <c r="R19" s="182">
        <f t="shared" ca="1" si="1"/>
        <v>12.1</v>
      </c>
      <c r="S19" s="182">
        <f t="shared" ca="1" si="1"/>
        <v>5.8</v>
      </c>
      <c r="T19" s="182">
        <f t="shared" ca="1" si="1"/>
        <v>2.8</v>
      </c>
      <c r="U19" s="182">
        <f t="shared" ca="1" si="1"/>
        <v>0.2</v>
      </c>
      <c r="V19" s="182" t="str">
        <f t="shared" ca="1" si="1"/>
        <v/>
      </c>
      <c r="W19" s="182" t="str">
        <f t="shared" ca="1" si="1"/>
        <v/>
      </c>
      <c r="X19" s="182" t="str">
        <f t="shared" ca="1" si="1"/>
        <v/>
      </c>
      <c r="Y19" s="182" t="str">
        <f t="shared" ca="1" si="1"/>
        <v/>
      </c>
      <c r="Z19" s="182" t="str">
        <f t="shared" ca="1" si="1"/>
        <v/>
      </c>
      <c r="AA19" s="182" t="str">
        <f t="shared" ca="1" si="1"/>
        <v/>
      </c>
      <c r="AB19" s="163"/>
      <c r="AG19" s="163"/>
      <c r="AH19" s="163"/>
    </row>
    <row r="20" spans="1:34" ht="19.5" customHeight="1">
      <c r="A20" s="123"/>
      <c r="B20" s="123"/>
      <c r="C20" s="123"/>
      <c r="D20" s="123"/>
      <c r="E20" s="316" t="str">
        <f ca="1">IF(F20&lt;&gt;"",7,"")</f>
        <v/>
      </c>
      <c r="F20" s="317" t="str">
        <f ca="1">IF(W16&lt;&gt;"",W16,"")</f>
        <v/>
      </c>
      <c r="G20" s="316" t="str">
        <f ca="1">IF(H20&lt;&gt;"",8,"")</f>
        <v/>
      </c>
      <c r="H20" s="317" t="str">
        <f ca="1">IF(X16&lt;&gt;"",X16,"")</f>
        <v/>
      </c>
      <c r="I20" s="316" t="str">
        <f ca="1">IF(J20&lt;&gt;"",9,"")</f>
        <v/>
      </c>
      <c r="J20" s="317" t="str">
        <f ca="1">IF(Y16&lt;&gt;"",Y16,"")</f>
        <v/>
      </c>
      <c r="K20" s="319"/>
      <c r="P20" s="179"/>
      <c r="Q20" s="183"/>
      <c r="R20" s="183"/>
      <c r="S20" s="163"/>
      <c r="T20" s="122"/>
      <c r="U20" s="183"/>
      <c r="V20" s="183"/>
      <c r="W20" s="163"/>
      <c r="AB20" s="163"/>
      <c r="AG20" s="163"/>
      <c r="AH20" s="163"/>
    </row>
    <row r="21" spans="1:34" ht="8.25" customHeight="1" thickBot="1">
      <c r="A21" s="123"/>
      <c r="B21" s="123"/>
      <c r="C21" s="123"/>
      <c r="D21" s="123"/>
      <c r="E21" s="316" t="str">
        <f ca="1">IF(F21&lt;&gt;"",10,"")</f>
        <v/>
      </c>
      <c r="F21" s="316" t="str">
        <f ca="1">IF(Z16&lt;&gt;"",Z16,"")</f>
        <v/>
      </c>
      <c r="G21" s="453">
        <f ca="1">IF(H21&lt;&gt;"",11,"")</f>
        <v>11</v>
      </c>
      <c r="H21" s="453">
        <f ca="1">IF(AA16&lt;&gt;"",AA16,"")</f>
        <v>194</v>
      </c>
      <c r="I21" s="453" t="str">
        <f>IF(J21&lt;&gt;"",12,"")</f>
        <v/>
      </c>
      <c r="J21" s="453" t="str">
        <f>IF(AB16&lt;&gt;"",AB16,"")</f>
        <v/>
      </c>
      <c r="K21" s="319"/>
      <c r="P21" s="179"/>
      <c r="Q21" s="183"/>
      <c r="R21" s="183"/>
      <c r="S21" s="163"/>
      <c r="T21" s="122"/>
      <c r="U21" s="183"/>
      <c r="V21" s="183"/>
      <c r="W21" s="163"/>
      <c r="AB21" s="163"/>
      <c r="AG21" s="163"/>
      <c r="AH21" s="163"/>
    </row>
    <row r="22" spans="1:34" ht="20.149999999999999" customHeight="1">
      <c r="A22" s="123"/>
      <c r="B22" s="1104">
        <f ca="1">IF(P22&lt;&gt;"",P22,"")</f>
        <v>2</v>
      </c>
      <c r="C22" s="1105"/>
      <c r="D22" s="123"/>
      <c r="E22" s="123"/>
      <c r="F22" s="123"/>
      <c r="G22" s="123"/>
      <c r="H22" s="123"/>
      <c r="I22" s="123"/>
      <c r="J22" s="123"/>
      <c r="K22" s="123"/>
      <c r="P22" s="176">
        <f ca="1">IF(INDIRECT("'2_入力シート(1)'!R"&amp;Q22)&lt;&gt;0,INDIRECT("'2_入力シート(1)'!R"&amp;Q22),"")</f>
        <v>2</v>
      </c>
      <c r="Q22" s="168">
        <f ca="1">Q14+1</f>
        <v>8</v>
      </c>
      <c r="R22" s="168">
        <f ca="1">P22+191</f>
        <v>193</v>
      </c>
      <c r="S22" s="171"/>
      <c r="T22" s="171"/>
      <c r="U22" s="171"/>
      <c r="V22" s="163"/>
      <c r="W22" s="163"/>
      <c r="X22" s="163"/>
      <c r="AB22" s="163"/>
      <c r="AG22" s="163"/>
      <c r="AH22" s="163"/>
    </row>
    <row r="23" spans="1:34" ht="6.75" customHeight="1">
      <c r="A23" s="123"/>
      <c r="B23" s="1114" t="str">
        <f ca="1">IF(P24&lt;&gt;"",P24,"")</f>
        <v>毎日、同じくらいの時刻に寝ていますか</v>
      </c>
      <c r="C23" s="1115"/>
      <c r="D23" s="123"/>
      <c r="E23" s="123"/>
      <c r="F23" s="123"/>
      <c r="G23" s="123"/>
      <c r="H23" s="175"/>
      <c r="I23" s="123"/>
      <c r="J23" s="175"/>
      <c r="K23" s="123"/>
      <c r="P23" s="179"/>
      <c r="V23" s="163"/>
      <c r="W23" s="163"/>
      <c r="X23" s="163"/>
      <c r="AB23" s="163"/>
      <c r="AG23" s="163"/>
      <c r="AH23" s="163"/>
    </row>
    <row r="24" spans="1:34" ht="12" customHeight="1">
      <c r="A24" s="123"/>
      <c r="B24" s="1114"/>
      <c r="C24" s="1115"/>
      <c r="D24" s="123"/>
      <c r="E24" s="123"/>
      <c r="F24" s="123"/>
      <c r="G24" s="123"/>
      <c r="H24" s="123"/>
      <c r="I24" s="123"/>
      <c r="J24" s="123"/>
      <c r="K24" s="123"/>
      <c r="P24" s="177" t="str">
        <f ca="1">IF(P22&lt;&gt;"",VLOOKUP(P22,'2_入力シート(1)'!$R$7:$AD$36,2,FALSE),"")</f>
        <v>毎日、同じくらいの時刻に寝ていますか</v>
      </c>
      <c r="Q24" s="178"/>
      <c r="R24" s="178"/>
      <c r="S24" s="178"/>
      <c r="T24" s="178"/>
      <c r="U24" s="178"/>
      <c r="V24" s="178"/>
      <c r="W24" s="178"/>
      <c r="X24" s="178"/>
      <c r="Y24" s="178"/>
      <c r="Z24" s="178"/>
      <c r="AA24" s="178"/>
      <c r="AB24" s="163"/>
      <c r="AG24" s="163"/>
      <c r="AH24" s="163"/>
    </row>
    <row r="25" spans="1:34" ht="12" customHeight="1">
      <c r="A25" s="123"/>
      <c r="B25" s="1114"/>
      <c r="C25" s="1115"/>
      <c r="D25" s="123"/>
      <c r="E25" s="123"/>
      <c r="F25" s="123"/>
      <c r="G25" s="123"/>
      <c r="H25" s="123"/>
      <c r="I25" s="123"/>
      <c r="J25" s="123"/>
      <c r="K25" s="123"/>
      <c r="P25" s="179"/>
      <c r="Q25" s="180" t="str">
        <f t="shared" ref="Q25:AA25" ca="1" si="2">IF($P22&lt;&gt;"",IF(INDIRECT("'基礎データ（質問）'!"&amp;Q$10&amp;$R22)&lt;&gt;"",INDIRECT("'基礎データ（質問）'!"&amp;Q$10&amp;$R22),""),"")</f>
        <v>している</v>
      </c>
      <c r="R25" s="180" t="str">
        <f t="shared" ca="1" si="2"/>
        <v>どちらかといえば、している</v>
      </c>
      <c r="S25" s="180" t="str">
        <f t="shared" ca="1" si="2"/>
        <v>あまりしていない</v>
      </c>
      <c r="T25" s="180" t="str">
        <f t="shared" ca="1" si="2"/>
        <v>全くしていない</v>
      </c>
      <c r="U25" s="180" t="str">
        <f t="shared" ca="1" si="2"/>
        <v>その他・無回答</v>
      </c>
      <c r="V25" s="180" t="str">
        <f t="shared" ca="1" si="2"/>
        <v/>
      </c>
      <c r="W25" s="180" t="str">
        <f t="shared" ca="1" si="2"/>
        <v/>
      </c>
      <c r="X25" s="180" t="str">
        <f t="shared" ca="1" si="2"/>
        <v/>
      </c>
      <c r="Y25" s="180" t="str">
        <f t="shared" ca="1" si="2"/>
        <v/>
      </c>
      <c r="Z25" s="180" t="str">
        <f t="shared" ca="1" si="2"/>
        <v/>
      </c>
      <c r="AA25" s="180">
        <f t="shared" ca="1" si="2"/>
        <v>195</v>
      </c>
      <c r="AB25" s="163"/>
      <c r="AG25" s="163"/>
      <c r="AH25" s="163"/>
    </row>
    <row r="26" spans="1:34" ht="12" customHeight="1">
      <c r="A26" s="123"/>
      <c r="B26" s="1114"/>
      <c r="C26" s="1115"/>
      <c r="D26" s="123"/>
      <c r="E26" s="123"/>
      <c r="F26" s="123"/>
      <c r="G26" s="123"/>
      <c r="H26" s="123"/>
      <c r="I26" s="123"/>
      <c r="J26" s="123"/>
      <c r="K26" s="123"/>
      <c r="P26" s="179" t="s">
        <v>83</v>
      </c>
      <c r="Q26" s="181">
        <f ca="1">IF($P22&lt;&gt;"",IF(VLOOKUP($P22,'2_入力シート(1)'!$R$7:$AD$36,Q$9,FALSE)&lt;&gt;"",VLOOKUP($P22,'2_入力シート(1)'!$R$7:$AD$36,Q$9,FALSE),""),"")</f>
        <v>44.1</v>
      </c>
      <c r="R26" s="181">
        <f ca="1">IF($P22&lt;&gt;"",IF(R25="その他・無回答",MAX(100-SUM($Q26:Q26),0),IF(VLOOKUP($P22,'2_入力シート(1)'!$R$7:$AD$36,R$9,FALSE)&lt;&gt;"",VLOOKUP($P22,'2_入力シート(1)'!$R$7:$AD$36,R$9,FALSE),"")),"")</f>
        <v>35.299999999999997</v>
      </c>
      <c r="S26" s="181">
        <f ca="1">IF($P22&lt;&gt;"",IF(S25="その他・無回答",MAX(100-SUM($Q26:R26),0),IF(VLOOKUP($P22,'2_入力シート(1)'!$R$7:$AD$36,S$9,FALSE)&lt;&gt;"",VLOOKUP($P22,'2_入力シート(1)'!$R$7:$AD$36,S$9,FALSE),"")),"")</f>
        <v>20.6</v>
      </c>
      <c r="T26" s="181">
        <f ca="1">IF($P22&lt;&gt;"",IF(T25="その他・無回答",MAX(100-SUM($Q26:S26),0),IF(VLOOKUP($P22,'2_入力シート(1)'!$R$7:$AD$36,T$9,FALSE)&lt;&gt;"",VLOOKUP($P22,'2_入力シート(1)'!$R$7:$AD$36,T$9,FALSE),"")),"")</f>
        <v>0</v>
      </c>
      <c r="U26" s="181">
        <f ca="1">IF($P22&lt;&gt;"",IF(U25="その他・無回答",MAX(100-SUM($Q26:T26),0),IF(VLOOKUP($P22,'2_入力シート(1)'!$R$7:$AD$36,U$9,FALSE)&lt;&gt;"",VLOOKUP($P22,'2_入力シート(1)'!$R$7:$AD$36,U$9,FALSE),"")),"")</f>
        <v>0</v>
      </c>
      <c r="V26" s="181" t="str">
        <f ca="1">IF($P22&lt;&gt;"",IF(V25="その他・無回答",MAX(100-SUM($Q26:U26),0),IF(VLOOKUP($P22,'2_入力シート(1)'!$R$7:$AD$36,V$9,FALSE)&lt;&gt;"",VLOOKUP($P22,'2_入力シート(1)'!$R$7:$AD$36,V$9,FALSE),"")),"")</f>
        <v/>
      </c>
      <c r="W26" s="181" t="str">
        <f ca="1">IF($P22&lt;&gt;"",IF(W25="その他・無回答",MAX(100-SUM($Q26:V26),0),IF(VLOOKUP($P22,'2_入力シート(1)'!$R$7:$AD$36,W$9,FALSE)&lt;&gt;"",VLOOKUP($P22,'2_入力シート(1)'!$R$7:$AD$36,W$9,FALSE),"")),"")</f>
        <v/>
      </c>
      <c r="X26" s="181" t="str">
        <f ca="1">IF($P22&lt;&gt;"",IF(X25="その他・無回答",MAX(100-SUM($Q26:W26),0),IF(VLOOKUP($P22,'2_入力シート(1)'!$R$7:$AD$36,X$9,FALSE)&lt;&gt;"",VLOOKUP($P22,'2_入力シート(1)'!$R$7:$AD$36,X$9,FALSE),"")),"")</f>
        <v/>
      </c>
      <c r="Y26" s="181" t="str">
        <f ca="1">IF($P22&lt;&gt;"",IF(Y25="その他・無回答",MAX(100-SUM($Q26:X26),0),IF(VLOOKUP($P22,'2_入力シート(1)'!$R$7:$AD$36,Y$9,FALSE)&lt;&gt;"",VLOOKUP($P22,'2_入力シート(1)'!$R$7:$AD$36,Y$9,FALSE),"")),"")</f>
        <v/>
      </c>
      <c r="Z26" s="181" t="str">
        <f ca="1">IF($P22&lt;&gt;"",IF(Z25="その他・無回答",MAX(100-SUM($Q26:Y26),0),IF(VLOOKUP($P22,'2_入力シート(1)'!$R$7:$AD$36,Z$9,FALSE)&lt;&gt;"",VLOOKUP($P22,'2_入力シート(1)'!$R$7:$AD$36,Z$9,FALSE),"")),"")</f>
        <v/>
      </c>
      <c r="AA26" s="181" t="str">
        <f ca="1">IF($P22&lt;&gt;"",IF(AA25="その他・無回答",MAX(100-SUM($Q26:Z26),0),IF(VLOOKUP($P22,'2_入力シート(1)'!$R$7:$AD$36,AA$9,FALSE)&lt;&gt;"",VLOOKUP($P22,'2_入力シート(1)'!$R$7:$AD$36,AA$9,FALSE),"")),"")</f>
        <v/>
      </c>
      <c r="AB26" s="163"/>
      <c r="AG26" s="163"/>
      <c r="AH26" s="163"/>
    </row>
    <row r="27" spans="1:34" ht="12" customHeight="1">
      <c r="A27" s="123"/>
      <c r="B27" s="1114"/>
      <c r="C27" s="1115"/>
      <c r="D27" s="123"/>
      <c r="E27" s="123"/>
      <c r="F27" s="123"/>
      <c r="G27" s="123"/>
      <c r="H27" s="123"/>
      <c r="I27" s="123"/>
      <c r="J27" s="123"/>
      <c r="K27" s="123"/>
      <c r="P27" s="179" t="s">
        <v>84</v>
      </c>
      <c r="Q27" s="182">
        <f ca="1">IF($P22&lt;&gt;"",IF(VLOOKUP($P22,'基礎データ（質問）'!$A$4:$L$190,Q$9,FALSE)&lt;&gt;"",VLOOKUP($P22,'基礎データ（質問）'!$A$4:$L$190,Q$9,FALSE),""),"")</f>
        <v>38.1</v>
      </c>
      <c r="R27" s="182">
        <f ca="1">IF($P22&lt;&gt;"",IF(VLOOKUP($P22,'基礎データ（質問）'!$A$4:$L$190,R$9,FALSE)&lt;&gt;"",VLOOKUP($P22,'基礎データ（質問）'!$A$4:$L$190,R$9,FALSE),""),"")</f>
        <v>44.1</v>
      </c>
      <c r="S27" s="182">
        <f ca="1">IF($P22&lt;&gt;"",IF(VLOOKUP($P22,'基礎データ（質問）'!$A$4:$L$190,S$9,FALSE)&lt;&gt;"",VLOOKUP($P22,'基礎データ（質問）'!$A$4:$L$190,S$9,FALSE),""),"")</f>
        <v>14.4</v>
      </c>
      <c r="T27" s="182">
        <f ca="1">IF($P22&lt;&gt;"",IF(VLOOKUP($P22,'基礎データ（質問）'!$A$4:$L$190,T$9,FALSE)&lt;&gt;"",VLOOKUP($P22,'基礎データ（質問）'!$A$4:$L$190,T$9,FALSE),""),"")</f>
        <v>3</v>
      </c>
      <c r="U27" s="182">
        <f ca="1">IF($P22&lt;&gt;"",IF(VLOOKUP($P22,'基礎データ（質問）'!$A$4:$L$190,U$9,FALSE)&lt;&gt;"",VLOOKUP($P22,'基礎データ（質問）'!$A$4:$L$190,U$9,FALSE),""),"")</f>
        <v>0.4</v>
      </c>
      <c r="V27" s="182" t="str">
        <f ca="1">IF($P22&lt;&gt;"",IF(VLOOKUP($P22,'基礎データ（質問）'!$A$4:$L$190,V$9,FALSE)&lt;&gt;"",VLOOKUP($P22,'基礎データ（質問）'!$A$4:$L$190,V$9,FALSE),""),"")</f>
        <v/>
      </c>
      <c r="W27" s="182" t="str">
        <f ca="1">IF($P22&lt;&gt;"",IF(VLOOKUP($P22,'基礎データ（質問）'!$A$4:$L$190,W$9,FALSE)&lt;&gt;"",VLOOKUP($P22,'基礎データ（質問）'!$A$4:$L$190,W$9,FALSE),""),"")</f>
        <v/>
      </c>
      <c r="X27" s="182" t="str">
        <f ca="1">IF($P22&lt;&gt;"",IF(VLOOKUP($P22,'基礎データ（質問）'!$A$4:$L$190,X$9,FALSE)&lt;&gt;"",VLOOKUP($P22,'基礎データ（質問）'!$A$4:$L$190,X$9,FALSE),""),"")</f>
        <v/>
      </c>
      <c r="Y27" s="182" t="str">
        <f ca="1">IF($P22&lt;&gt;"",IF(VLOOKUP($P22,'基礎データ（質問）'!$A$4:$L$190,Y$9,FALSE)&lt;&gt;"",VLOOKUP($P22,'基礎データ（質問）'!$A$4:$L$190,Y$9,FALSE),""),"")</f>
        <v/>
      </c>
      <c r="Z27" s="182" t="str">
        <f ca="1">IF($P22&lt;&gt;"",IF(VLOOKUP($P22,'基礎データ（質問）'!$A$4:$L$190,Z$9,FALSE)&lt;&gt;"",VLOOKUP($P22,'基礎データ（質問）'!$A$4:$L$190,Z$9,FALSE),""),"")</f>
        <v/>
      </c>
      <c r="AA27" s="182" t="e">
        <f ca="1">IF($P22&lt;&gt;"",IF(VLOOKUP($P22,'基礎データ（質問）'!$A$4:$L$190,AA$9,FALSE)&lt;&gt;"",VLOOKUP($P22,'基礎データ（質問）'!$A$4:$L$190,AA$9,FALSE),""),"")</f>
        <v>#REF!</v>
      </c>
      <c r="AB27" s="123">
        <f ca="1">P22*2+3</f>
        <v>7</v>
      </c>
      <c r="AG27" s="163"/>
      <c r="AH27" s="163"/>
    </row>
    <row r="28" spans="1:34" ht="19.5" customHeight="1" thickBot="1">
      <c r="A28" s="123"/>
      <c r="B28" s="1116"/>
      <c r="C28" s="1117"/>
      <c r="D28" s="123"/>
      <c r="E28" s="316">
        <f ca="1">IF(F28&lt;&gt;"",1,"")</f>
        <v>1</v>
      </c>
      <c r="F28" s="317" t="str">
        <f ca="1">IF(Q25&lt;&gt;"",Q25,"")</f>
        <v>している</v>
      </c>
      <c r="G28" s="316">
        <f ca="1">IF(H28&lt;&gt;"",2,"")</f>
        <v>2</v>
      </c>
      <c r="H28" s="317" t="str">
        <f ca="1">IF(R25&lt;&gt;"",R25,"")</f>
        <v>どちらかといえば、している</v>
      </c>
      <c r="I28" s="316">
        <f ca="1">IF(J28&lt;&gt;"",3,"")</f>
        <v>3</v>
      </c>
      <c r="J28" s="317" t="str">
        <f ca="1">IF(S25&lt;&gt;"",S25,"")</f>
        <v>あまりしていない</v>
      </c>
      <c r="K28" s="318"/>
      <c r="P28" s="179" t="s">
        <v>85</v>
      </c>
      <c r="Q28" s="182">
        <f t="shared" ref="Q28:AA28" ca="1" si="3">IF($P22&lt;&gt;"",IF(INDIRECT("'基礎データ（質問）'!"&amp;Q$10&amp;$AB27+1)&lt;&gt;"",INDIRECT("'基礎データ（質問）'!"&amp;Q$10&amp;$AB27+1),""),"")</f>
        <v>34.9</v>
      </c>
      <c r="R28" s="182">
        <f t="shared" ca="1" si="3"/>
        <v>45.8</v>
      </c>
      <c r="S28" s="182">
        <f t="shared" ca="1" si="3"/>
        <v>16.100000000000001</v>
      </c>
      <c r="T28" s="182">
        <f t="shared" ca="1" si="3"/>
        <v>3</v>
      </c>
      <c r="U28" s="182">
        <f t="shared" ca="1" si="3"/>
        <v>0.3</v>
      </c>
      <c r="V28" s="182" t="str">
        <f t="shared" ca="1" si="3"/>
        <v/>
      </c>
      <c r="W28" s="182" t="str">
        <f t="shared" ca="1" si="3"/>
        <v/>
      </c>
      <c r="X28" s="182" t="str">
        <f t="shared" ca="1" si="3"/>
        <v/>
      </c>
      <c r="Y28" s="182" t="str">
        <f t="shared" ca="1" si="3"/>
        <v/>
      </c>
      <c r="Z28" s="182" t="str">
        <f t="shared" ca="1" si="3"/>
        <v/>
      </c>
      <c r="AA28" s="182" t="str">
        <f t="shared" ca="1" si="3"/>
        <v/>
      </c>
      <c r="AB28" s="163"/>
      <c r="AG28" s="163"/>
      <c r="AH28" s="163"/>
    </row>
    <row r="29" spans="1:34" ht="19.5" customHeight="1">
      <c r="A29" s="123"/>
      <c r="B29" s="123"/>
      <c r="C29" s="123"/>
      <c r="D29" s="123"/>
      <c r="E29" s="316">
        <f ca="1">IF(F29&lt;&gt;"",4,"")</f>
        <v>4</v>
      </c>
      <c r="F29" s="317" t="str">
        <f ca="1">IF(T25&lt;&gt;"",T25,"")</f>
        <v>全くしていない</v>
      </c>
      <c r="G29" s="316">
        <f ca="1">IF(H29&lt;&gt;"",5,"")</f>
        <v>5</v>
      </c>
      <c r="H29" s="317" t="str">
        <f ca="1">IF(U25&lt;&gt;"",U25,"")</f>
        <v>その他・無回答</v>
      </c>
      <c r="I29" s="316" t="str">
        <f ca="1">IF(J29&lt;&gt;"",6,"")</f>
        <v/>
      </c>
      <c r="J29" s="317" t="str">
        <f ca="1">IF(V25&lt;&gt;"",V25,"")</f>
        <v/>
      </c>
      <c r="K29" s="319"/>
      <c r="P29" s="163"/>
      <c r="Q29" s="163"/>
      <c r="R29" s="163"/>
      <c r="S29" s="163"/>
      <c r="T29" s="163"/>
      <c r="U29" s="163"/>
      <c r="V29" s="163"/>
      <c r="W29" s="163"/>
      <c r="X29" s="163"/>
      <c r="AB29" s="163"/>
      <c r="AG29" s="163"/>
      <c r="AH29" s="163"/>
    </row>
    <row r="30" spans="1:34" ht="19.5" customHeight="1">
      <c r="A30" s="123"/>
      <c r="B30" s="123"/>
      <c r="C30" s="123"/>
      <c r="D30" s="123"/>
      <c r="E30" s="316" t="str">
        <f ca="1">IF(F30&lt;&gt;"",7,"")</f>
        <v/>
      </c>
      <c r="F30" s="317" t="str">
        <f ca="1">IF(W25&lt;&gt;"",W25,"")</f>
        <v/>
      </c>
      <c r="G30" s="316" t="str">
        <f ca="1">IF(H30&lt;&gt;"",8,"")</f>
        <v/>
      </c>
      <c r="H30" s="317" t="str">
        <f ca="1">IF(X25&lt;&gt;"",X25,"")</f>
        <v/>
      </c>
      <c r="I30" s="316" t="str">
        <f ca="1">IF(J30&lt;&gt;"",9,"")</f>
        <v/>
      </c>
      <c r="J30" s="317" t="str">
        <f ca="1">IF(Y25&lt;&gt;"",Y25,"")</f>
        <v/>
      </c>
      <c r="K30" s="319"/>
      <c r="P30" s="171"/>
      <c r="Q30" s="171"/>
      <c r="R30" s="171"/>
      <c r="S30" s="171"/>
      <c r="T30" s="171"/>
      <c r="U30" s="171"/>
      <c r="V30" s="163"/>
      <c r="W30" s="163"/>
      <c r="AB30" s="163"/>
      <c r="AG30" s="163"/>
      <c r="AH30" s="163"/>
    </row>
    <row r="31" spans="1:34" ht="9" customHeight="1" thickBot="1">
      <c r="A31" s="123"/>
      <c r="B31" s="123"/>
      <c r="C31" s="123"/>
      <c r="D31" s="123"/>
      <c r="E31" s="316" t="str">
        <f ca="1">IF(F31&lt;&gt;"",10,"")</f>
        <v/>
      </c>
      <c r="F31" s="316" t="str">
        <f ca="1">IF(Z25&lt;&gt;"",Z25,"")</f>
        <v/>
      </c>
      <c r="G31" s="453">
        <f ca="1">IF(H31&lt;&gt;"",11,"")</f>
        <v>11</v>
      </c>
      <c r="H31" s="453">
        <f ca="1">IF(AA25&lt;&gt;"",AA25,"")</f>
        <v>195</v>
      </c>
      <c r="I31" s="453" t="str">
        <f>IF(J31&lt;&gt;"",12,"")</f>
        <v/>
      </c>
      <c r="J31" s="453" t="str">
        <f>IF(AB25&lt;&gt;"",AB25,"")</f>
        <v/>
      </c>
      <c r="K31" s="319"/>
      <c r="P31" s="176">
        <f ca="1">IF(INDIRECT("'2_入力シート(1)'!R"&amp;Q31)&lt;&gt;0,INDIRECT("'2_入力シート(1)'!R"&amp;Q31),"")</f>
        <v>3</v>
      </c>
      <c r="Q31" s="168">
        <f ca="1">Q22+1</f>
        <v>9</v>
      </c>
      <c r="R31" s="168">
        <f ca="1">P31+191</f>
        <v>194</v>
      </c>
      <c r="V31" s="163"/>
      <c r="W31" s="163"/>
      <c r="X31" s="163"/>
      <c r="AB31" s="163"/>
      <c r="AG31" s="163"/>
      <c r="AH31" s="163"/>
    </row>
    <row r="32" spans="1:34" ht="20.149999999999999" customHeight="1">
      <c r="A32" s="123"/>
      <c r="B32" s="1104">
        <f ca="1">IF(P31&lt;&gt;"",P31,"")</f>
        <v>3</v>
      </c>
      <c r="C32" s="1105"/>
      <c r="D32" s="123"/>
      <c r="E32" s="123"/>
      <c r="F32" s="123"/>
      <c r="G32" s="123"/>
      <c r="H32" s="123"/>
      <c r="I32" s="123"/>
      <c r="J32" s="123"/>
      <c r="K32" s="123"/>
      <c r="P32" s="179" t="str">
        <f ca="1">IF(P31&lt;&gt;"",VLOOKUP(P31,'2_入力シート(1)'!$R$7:$AD$36,2,FALSE),"")</f>
        <v>毎日、同じくらいの時刻に起きていますか</v>
      </c>
      <c r="Q32" s="179"/>
      <c r="R32" s="179"/>
      <c r="S32" s="179"/>
      <c r="T32" s="179"/>
      <c r="U32" s="179"/>
      <c r="V32" s="179"/>
      <c r="W32" s="179"/>
      <c r="X32" s="179"/>
      <c r="Y32" s="179"/>
      <c r="Z32" s="179"/>
      <c r="AA32" s="179"/>
      <c r="AB32" s="163"/>
      <c r="AG32" s="163"/>
      <c r="AH32" s="163"/>
    </row>
    <row r="33" spans="1:34" ht="7" customHeight="1">
      <c r="A33" s="123"/>
      <c r="B33" s="1110" t="str">
        <f ca="1">IF(P32&lt;&gt;"",P32,"")</f>
        <v>毎日、同じくらいの時刻に起きていますか</v>
      </c>
      <c r="C33" s="1111"/>
      <c r="D33" s="123"/>
      <c r="E33" s="123"/>
      <c r="F33" s="123"/>
      <c r="G33" s="123"/>
      <c r="H33" s="175"/>
      <c r="I33" s="123"/>
      <c r="J33" s="175"/>
      <c r="K33" s="123"/>
      <c r="P33" s="122"/>
      <c r="Q33" s="122"/>
      <c r="R33" s="122"/>
      <c r="S33" s="122"/>
      <c r="T33" s="122"/>
      <c r="U33" s="122"/>
      <c r="V33" s="122"/>
      <c r="AB33" s="163"/>
      <c r="AG33" s="163"/>
      <c r="AH33" s="163"/>
    </row>
    <row r="34" spans="1:34" ht="12" customHeight="1">
      <c r="A34" s="123"/>
      <c r="B34" s="1110"/>
      <c r="C34" s="1111"/>
      <c r="D34" s="123"/>
      <c r="E34" s="123"/>
      <c r="F34" s="123"/>
      <c r="G34" s="123"/>
      <c r="H34" s="123"/>
      <c r="I34" s="123"/>
      <c r="J34" s="123"/>
      <c r="K34" s="123"/>
      <c r="P34" s="179"/>
      <c r="Q34" s="180" t="str">
        <f t="shared" ref="Q34:AA34" ca="1" si="4">IF($P31&lt;&gt;"",IF(INDIRECT("'基礎データ（質問）'!"&amp;Q$10&amp;$R31)&lt;&gt;"",INDIRECT("'基礎データ（質問）'!"&amp;Q$10&amp;$R31),""),"")</f>
        <v>している</v>
      </c>
      <c r="R34" s="180" t="str">
        <f t="shared" ca="1" si="4"/>
        <v>どちらかといえば、している</v>
      </c>
      <c r="S34" s="180" t="str">
        <f t="shared" ca="1" si="4"/>
        <v>あまりしていない</v>
      </c>
      <c r="T34" s="180" t="str">
        <f t="shared" ca="1" si="4"/>
        <v>全くしていない</v>
      </c>
      <c r="U34" s="180" t="str">
        <f t="shared" ca="1" si="4"/>
        <v>その他・無回答</v>
      </c>
      <c r="V34" s="180" t="str">
        <f t="shared" ca="1" si="4"/>
        <v/>
      </c>
      <c r="W34" s="180" t="str">
        <f t="shared" ca="1" si="4"/>
        <v/>
      </c>
      <c r="X34" s="180" t="str">
        <f t="shared" ca="1" si="4"/>
        <v/>
      </c>
      <c r="Y34" s="180" t="str">
        <f t="shared" ca="1" si="4"/>
        <v/>
      </c>
      <c r="Z34" s="180" t="str">
        <f t="shared" ca="1" si="4"/>
        <v/>
      </c>
      <c r="AA34" s="180">
        <f t="shared" ca="1" si="4"/>
        <v>196</v>
      </c>
      <c r="AB34" s="163"/>
      <c r="AG34" s="163"/>
      <c r="AH34" s="163"/>
    </row>
    <row r="35" spans="1:34" ht="12" customHeight="1">
      <c r="A35" s="123"/>
      <c r="B35" s="1110"/>
      <c r="C35" s="1111"/>
      <c r="D35" s="123"/>
      <c r="E35" s="123"/>
      <c r="F35" s="123"/>
      <c r="G35" s="123"/>
      <c r="H35" s="123"/>
      <c r="I35" s="123"/>
      <c r="J35" s="123"/>
      <c r="K35" s="123"/>
      <c r="P35" s="179" t="s">
        <v>83</v>
      </c>
      <c r="Q35" s="181">
        <f ca="1">IF($P31&lt;&gt;"",IF(VLOOKUP($P31,'2_入力シート(1)'!$R$7:$AD$36,Q$9,FALSE)&lt;&gt;"",VLOOKUP($P31,'2_入力シート(1)'!$R$7:$AD$36,Q$9,FALSE),""),"")</f>
        <v>44.1</v>
      </c>
      <c r="R35" s="181">
        <f ca="1">IF($P31&lt;&gt;"",IF(R34="その他・無回答",MAX(100-SUM($Q35:Q35),0),IF(VLOOKUP($P31,'2_入力シート(1)'!$R$7:$AD$36,R$9,FALSE)&lt;&gt;"",VLOOKUP($P31,'2_入力シート(1)'!$R$7:$AD$36,R$9,FALSE),"")),"")</f>
        <v>47.1</v>
      </c>
      <c r="S35" s="181">
        <f ca="1">IF($P31&lt;&gt;"",IF(S34="その他・無回答",MAX(100-SUM($Q35:R35),0),IF(VLOOKUP($P31,'2_入力シート(1)'!$R$7:$AD$36,S$9,FALSE)&lt;&gt;"",VLOOKUP($P31,'2_入力シート(1)'!$R$7:$AD$36,S$9,FALSE),"")),"")</f>
        <v>5.9</v>
      </c>
      <c r="T35" s="181">
        <f ca="1">IF($P31&lt;&gt;"",IF(T34="その他・無回答",MAX(100-SUM($Q35:S35),0),IF(VLOOKUP($P31,'2_入力シート(1)'!$R$7:$AD$36,T$9,FALSE)&lt;&gt;"",VLOOKUP($P31,'2_入力シート(1)'!$R$7:$AD$36,T$9,FALSE),"")),"")</f>
        <v>0</v>
      </c>
      <c r="U35" s="181">
        <f ca="1">IF($P31&lt;&gt;"",IF(U34="その他・無回答",MAX(100-SUM($Q35:T35),0),IF(VLOOKUP($P31,'2_入力シート(1)'!$R$7:$AD$36,U$9,FALSE)&lt;&gt;"",VLOOKUP($P31,'2_入力シート(1)'!$R$7:$AD$36,U$9,FALSE),"")),"")</f>
        <v>2.8999999999999915</v>
      </c>
      <c r="V35" s="181" t="str">
        <f ca="1">IF($P31&lt;&gt;"",IF(V34="その他・無回答",MAX(100-SUM($Q35:U35),0),IF(VLOOKUP($P31,'2_入力シート(1)'!$R$7:$AD$36,V$9,FALSE)&lt;&gt;"",VLOOKUP($P31,'2_入力シート(1)'!$R$7:$AD$36,V$9,FALSE),"")),"")</f>
        <v/>
      </c>
      <c r="W35" s="181" t="str">
        <f ca="1">IF($P31&lt;&gt;"",IF(W34="その他・無回答",MAX(100-SUM($Q35:V35),0),IF(VLOOKUP($P31,'2_入力シート(1)'!$R$7:$AD$36,W$9,FALSE)&lt;&gt;"",VLOOKUP($P31,'2_入力シート(1)'!$R$7:$AD$36,W$9,FALSE),"")),"")</f>
        <v/>
      </c>
      <c r="X35" s="181" t="str">
        <f ca="1">IF($P31&lt;&gt;"",IF(X34="その他・無回答",MAX(100-SUM($Q35:W35),0),IF(VLOOKUP($P31,'2_入力シート(1)'!$R$7:$AD$36,X$9,FALSE)&lt;&gt;"",VLOOKUP($P31,'2_入力シート(1)'!$R$7:$AD$36,X$9,FALSE),"")),"")</f>
        <v/>
      </c>
      <c r="Y35" s="181" t="str">
        <f ca="1">IF($P31&lt;&gt;"",IF(Y34="その他・無回答",MAX(100-SUM($Q35:X35),0),IF(VLOOKUP($P31,'2_入力シート(1)'!$R$7:$AD$36,Y$9,FALSE)&lt;&gt;"",VLOOKUP($P31,'2_入力シート(1)'!$R$7:$AD$36,Y$9,FALSE),"")),"")</f>
        <v/>
      </c>
      <c r="Z35" s="181" t="str">
        <f ca="1">IF($P31&lt;&gt;"",IF(Z34="その他・無回答",MAX(100-SUM($Q35:Y35),0),IF(VLOOKUP($P31,'2_入力シート(1)'!$R$7:$AD$36,Z$9,FALSE)&lt;&gt;"",VLOOKUP($P31,'2_入力シート(1)'!$R$7:$AD$36,Z$9,FALSE),"")),"")</f>
        <v/>
      </c>
      <c r="AA35" s="181" t="str">
        <f ca="1">IF($P31&lt;&gt;"",IF(AA34="その他・無回答",MAX(100-SUM($Q35:Z35),0),IF(VLOOKUP($P31,'2_入力シート(1)'!$R$7:$AD$36,AA$9,FALSE)&lt;&gt;"",VLOOKUP($P31,'2_入力シート(1)'!$R$7:$AD$36,AA$9,FALSE),"")),"")</f>
        <v/>
      </c>
      <c r="AB35" s="163"/>
      <c r="AG35" s="163"/>
      <c r="AH35" s="163"/>
    </row>
    <row r="36" spans="1:34" ht="12" customHeight="1">
      <c r="A36" s="123"/>
      <c r="B36" s="1110"/>
      <c r="C36" s="1111"/>
      <c r="D36" s="123"/>
      <c r="E36" s="123"/>
      <c r="F36" s="123"/>
      <c r="G36" s="123"/>
      <c r="H36" s="123"/>
      <c r="I36" s="123"/>
      <c r="J36" s="123"/>
      <c r="K36" s="123"/>
      <c r="P36" s="179" t="s">
        <v>142</v>
      </c>
      <c r="Q36" s="182">
        <f ca="1">IF($P31&lt;&gt;"",IF(VLOOKUP($P31,'基礎データ（質問）'!$A$4:$L$190,Q$9,FALSE)&lt;&gt;"",VLOOKUP($P31,'基礎データ（質問）'!$A$4:$L$190,Q$9,FALSE),""),"")</f>
        <v>58</v>
      </c>
      <c r="R36" s="182">
        <f ca="1">IF($P31&lt;&gt;"",IF(VLOOKUP($P31,'基礎データ（質問）'!$A$4:$L$190,R$9,FALSE)&lt;&gt;"",VLOOKUP($P31,'基礎データ（質問）'!$A$4:$L$190,R$9,FALSE),""),"")</f>
        <v>35</v>
      </c>
      <c r="S36" s="182">
        <f ca="1">IF($P31&lt;&gt;"",IF(VLOOKUP($P31,'基礎データ（質問）'!$A$4:$L$190,S$9,FALSE)&lt;&gt;"",VLOOKUP($P31,'基礎データ（質問）'!$A$4:$L$190,S$9,FALSE),""),"")</f>
        <v>5.3</v>
      </c>
      <c r="T36" s="182">
        <f ca="1">IF($P31&lt;&gt;"",IF(VLOOKUP($P31,'基礎データ（質問）'!$A$4:$L$190,T$9,FALSE)&lt;&gt;"",VLOOKUP($P31,'基礎データ（質問）'!$A$4:$L$190,T$9,FALSE),""),"")</f>
        <v>1.1000000000000001</v>
      </c>
      <c r="U36" s="182">
        <f ca="1">IF($P31&lt;&gt;"",IF(VLOOKUP($P31,'基礎データ（質問）'!$A$4:$L$190,U$9,FALSE)&lt;&gt;"",VLOOKUP($P31,'基礎データ（質問）'!$A$4:$L$190,U$9,FALSE),""),"")</f>
        <v>0.5</v>
      </c>
      <c r="V36" s="182" t="str">
        <f ca="1">IF($P31&lt;&gt;"",IF(VLOOKUP($P31,'基礎データ（質問）'!$A$4:$L$190,V$9,FALSE)&lt;&gt;"",VLOOKUP($P31,'基礎データ（質問）'!$A$4:$L$190,V$9,FALSE),""),"")</f>
        <v/>
      </c>
      <c r="W36" s="182" t="str">
        <f ca="1">IF($P31&lt;&gt;"",IF(VLOOKUP($P31,'基礎データ（質問）'!$A$4:$L$190,W$9,FALSE)&lt;&gt;"",VLOOKUP($P31,'基礎データ（質問）'!$A$4:$L$190,W$9,FALSE),""),"")</f>
        <v/>
      </c>
      <c r="X36" s="182" t="str">
        <f ca="1">IF($P31&lt;&gt;"",IF(VLOOKUP($P31,'基礎データ（質問）'!$A$4:$L$190,X$9,FALSE)&lt;&gt;"",VLOOKUP($P31,'基礎データ（質問）'!$A$4:$L$190,X$9,FALSE),""),"")</f>
        <v/>
      </c>
      <c r="Y36" s="182" t="str">
        <f ca="1">IF($P31&lt;&gt;"",IF(VLOOKUP($P31,'基礎データ（質問）'!$A$4:$L$190,Y$9,FALSE)&lt;&gt;"",VLOOKUP($P31,'基礎データ（質問）'!$A$4:$L$190,Y$9,FALSE),""),"")</f>
        <v/>
      </c>
      <c r="Z36" s="182" t="str">
        <f ca="1">IF($P31&lt;&gt;"",IF(VLOOKUP($P31,'基礎データ（質問）'!$A$4:$L$190,Z$9,FALSE)&lt;&gt;"",VLOOKUP($P31,'基礎データ（質問）'!$A$4:$L$190,Z$9,FALSE),""),"")</f>
        <v/>
      </c>
      <c r="AA36" s="182" t="e">
        <f ca="1">IF($P31&lt;&gt;"",IF(VLOOKUP($P31,'基礎データ（質問）'!$A$4:$L$190,AA$9,FALSE)&lt;&gt;"",VLOOKUP($P31,'基礎データ（質問）'!$A$4:$L$190,AA$9,FALSE),""),"")</f>
        <v>#REF!</v>
      </c>
      <c r="AB36" s="123">
        <f ca="1">P31*2+3</f>
        <v>9</v>
      </c>
      <c r="AG36" s="163"/>
      <c r="AH36" s="163"/>
    </row>
    <row r="37" spans="1:34" ht="12" customHeight="1">
      <c r="A37" s="123"/>
      <c r="B37" s="1110"/>
      <c r="C37" s="1111"/>
      <c r="D37" s="123"/>
      <c r="E37" s="123"/>
      <c r="F37" s="123"/>
      <c r="G37" s="123"/>
      <c r="H37" s="123"/>
      <c r="I37" s="123"/>
      <c r="J37" s="123"/>
      <c r="K37" s="123"/>
      <c r="P37" s="163" t="s">
        <v>85</v>
      </c>
      <c r="Q37" s="182">
        <f t="shared" ref="Q37:AA37" ca="1" si="5">IF($P31&lt;&gt;"",IF(INDIRECT("'基礎データ（質問）'!"&amp;Q$10&amp;$AB36+1)&lt;&gt;"",INDIRECT("'基礎データ（質問）'!"&amp;Q$10&amp;$AB36+1),""),"")</f>
        <v>55.3</v>
      </c>
      <c r="R37" s="182">
        <f t="shared" ca="1" si="5"/>
        <v>37.200000000000003</v>
      </c>
      <c r="S37" s="182">
        <f t="shared" ca="1" si="5"/>
        <v>6.1</v>
      </c>
      <c r="T37" s="182">
        <f t="shared" ca="1" si="5"/>
        <v>0.9</v>
      </c>
      <c r="U37" s="182">
        <f t="shared" ca="1" si="5"/>
        <v>0.5</v>
      </c>
      <c r="V37" s="182" t="str">
        <f t="shared" ca="1" si="5"/>
        <v/>
      </c>
      <c r="W37" s="182" t="str">
        <f t="shared" ca="1" si="5"/>
        <v/>
      </c>
      <c r="X37" s="182" t="str">
        <f t="shared" ca="1" si="5"/>
        <v/>
      </c>
      <c r="Y37" s="182" t="str">
        <f t="shared" ca="1" si="5"/>
        <v/>
      </c>
      <c r="Z37" s="182" t="str">
        <f t="shared" ca="1" si="5"/>
        <v/>
      </c>
      <c r="AA37" s="182" t="str">
        <f t="shared" ca="1" si="5"/>
        <v/>
      </c>
      <c r="AB37" s="163"/>
      <c r="AG37" s="163"/>
      <c r="AH37" s="163"/>
    </row>
    <row r="38" spans="1:34" ht="19.5" customHeight="1" thickBot="1">
      <c r="A38" s="123"/>
      <c r="B38" s="1112"/>
      <c r="C38" s="1113"/>
      <c r="D38" s="123"/>
      <c r="E38" s="316">
        <f ca="1">IF(F38&lt;&gt;"",1,"")</f>
        <v>1</v>
      </c>
      <c r="F38" s="317" t="str">
        <f ca="1">IF(Q34&lt;&gt;"",Q34,"")</f>
        <v>している</v>
      </c>
      <c r="G38" s="316">
        <f ca="1">IF(H38&lt;&gt;"",2,"")</f>
        <v>2</v>
      </c>
      <c r="H38" s="317" t="str">
        <f ca="1">IF(R34&lt;&gt;"",R34,"")</f>
        <v>どちらかといえば、している</v>
      </c>
      <c r="I38" s="316">
        <f ca="1">IF(J38&lt;&gt;"",3,"")</f>
        <v>3</v>
      </c>
      <c r="J38" s="317" t="str">
        <f ca="1">IF(S34&lt;&gt;"",S34,"")</f>
        <v>あまりしていない</v>
      </c>
      <c r="K38" s="318"/>
      <c r="P38" s="163"/>
      <c r="Q38" s="179"/>
      <c r="R38" s="163"/>
      <c r="S38" s="163"/>
      <c r="T38" s="163"/>
      <c r="U38" s="163"/>
      <c r="V38" s="163"/>
      <c r="W38" s="163"/>
      <c r="X38" s="163"/>
      <c r="AB38" s="163"/>
      <c r="AG38" s="163"/>
      <c r="AH38" s="163"/>
    </row>
    <row r="39" spans="1:34" ht="19.5" customHeight="1">
      <c r="A39" s="123"/>
      <c r="B39" s="123"/>
      <c r="C39" s="123"/>
      <c r="D39" s="123"/>
      <c r="E39" s="316">
        <f ca="1">IF(F39&lt;&gt;"",4,"")</f>
        <v>4</v>
      </c>
      <c r="F39" s="317" t="str">
        <f ca="1">IF(T34&lt;&gt;"",T34,"")</f>
        <v>全くしていない</v>
      </c>
      <c r="G39" s="316">
        <f ca="1">IF(H39&lt;&gt;"",5,"")</f>
        <v>5</v>
      </c>
      <c r="H39" s="317" t="str">
        <f ca="1">IF(U34&lt;&gt;"",U34,"")</f>
        <v>その他・無回答</v>
      </c>
      <c r="I39" s="316" t="str">
        <f ca="1">IF(J39&lt;&gt;"",6,"")</f>
        <v/>
      </c>
      <c r="J39" s="317" t="str">
        <f ca="1">IF(V34&lt;&gt;"",V34,"")</f>
        <v/>
      </c>
      <c r="K39" s="319"/>
      <c r="P39" s="163"/>
      <c r="Q39" s="179"/>
      <c r="R39" s="163"/>
      <c r="S39" s="163"/>
      <c r="T39" s="163"/>
      <c r="U39" s="163"/>
      <c r="V39" s="163"/>
      <c r="W39" s="163"/>
      <c r="X39" s="163"/>
      <c r="AB39" s="163"/>
      <c r="AG39" s="163"/>
      <c r="AH39" s="163"/>
    </row>
    <row r="40" spans="1:34" ht="19.5" customHeight="1">
      <c r="A40" s="123"/>
      <c r="B40" s="123"/>
      <c r="C40" s="123"/>
      <c r="D40" s="123"/>
      <c r="E40" s="316" t="str">
        <f ca="1">IF(F40&lt;&gt;"",7,"")</f>
        <v/>
      </c>
      <c r="F40" s="317" t="str">
        <f ca="1">IF(W34&lt;&gt;"",W34,"")</f>
        <v/>
      </c>
      <c r="G40" s="316" t="str">
        <f ca="1">IF(H40&lt;&gt;"",8,"")</f>
        <v/>
      </c>
      <c r="H40" s="317" t="str">
        <f ca="1">IF(X34&lt;&gt;"",X34,"")</f>
        <v/>
      </c>
      <c r="I40" s="316" t="str">
        <f ca="1">IF(J40&lt;&gt;"",9,"")</f>
        <v/>
      </c>
      <c r="J40" s="317" t="str">
        <f ca="1">IF(Y34&lt;&gt;"",Y34,"")</f>
        <v/>
      </c>
      <c r="K40" s="319"/>
      <c r="P40" s="176">
        <f ca="1">IF(INDIRECT("'2_入力シート(1)'!R"&amp;Q40)&lt;&gt;0,INDIRECT("'2_入力シート(1)'!R"&amp;Q40),"")</f>
        <v>4</v>
      </c>
      <c r="Q40" s="168">
        <f ca="1">Q31+1</f>
        <v>10</v>
      </c>
      <c r="R40" s="168">
        <f ca="1">P40+191</f>
        <v>195</v>
      </c>
      <c r="S40" s="171"/>
      <c r="T40" s="171"/>
      <c r="U40" s="171"/>
      <c r="V40" s="163"/>
      <c r="W40" s="163"/>
      <c r="X40" s="163"/>
      <c r="AB40" s="163"/>
      <c r="AG40" s="163"/>
      <c r="AH40" s="163"/>
    </row>
    <row r="41" spans="1:34" ht="9.75" customHeight="1" thickBot="1">
      <c r="A41" s="123"/>
      <c r="B41" s="123"/>
      <c r="C41" s="123"/>
      <c r="D41" s="123"/>
      <c r="E41" s="316" t="str">
        <f ca="1">IF(F41&lt;&gt;"",10,"")</f>
        <v/>
      </c>
      <c r="F41" s="316" t="str">
        <f ca="1">IF(Z34&lt;&gt;"",Z34,"")</f>
        <v/>
      </c>
      <c r="G41" s="453">
        <f ca="1">IF(H41&lt;&gt;"",11,"")</f>
        <v>11</v>
      </c>
      <c r="H41" s="453">
        <f ca="1">IF(AA34&lt;&gt;"",AA34,"")</f>
        <v>196</v>
      </c>
      <c r="I41" s="453" t="str">
        <f>IF(J41&lt;&gt;"",12,"")</f>
        <v/>
      </c>
      <c r="J41" s="453" t="str">
        <f>IF(AB34&lt;&gt;"",AB34,"")</f>
        <v/>
      </c>
      <c r="K41" s="319"/>
      <c r="P41" s="122"/>
      <c r="Q41" s="122"/>
      <c r="R41" s="122"/>
      <c r="V41" s="163"/>
      <c r="W41" s="163"/>
      <c r="X41" s="163"/>
      <c r="AB41" s="163"/>
      <c r="AG41" s="163"/>
      <c r="AH41" s="163"/>
    </row>
    <row r="42" spans="1:34" ht="20.149999999999999" customHeight="1">
      <c r="A42" s="123"/>
      <c r="B42" s="1118">
        <f ca="1">IF(P40&lt;&gt;"",P40,"")</f>
        <v>4</v>
      </c>
      <c r="C42" s="1119"/>
      <c r="D42" s="123"/>
      <c r="E42" s="123"/>
      <c r="F42" s="123"/>
      <c r="G42" s="123"/>
      <c r="H42" s="123"/>
      <c r="I42" s="123"/>
      <c r="J42" s="123"/>
      <c r="K42" s="123"/>
      <c r="P42" s="179" t="str">
        <f ca="1">IF(P40&lt;&gt;"",VLOOKUP(P40,'2_入力シート(1)'!$R$7:$AD$36,2,FALSE),"")</f>
        <v>学校の授業時間以外に、普段（月曜日から金曜日）、１日当たりどれくらいの時間、PC、タブレット等のICT機器を勉強のために使っていますか（遊びなどの目的に使う時間は除く）</v>
      </c>
      <c r="Q42" s="178"/>
      <c r="R42" s="178"/>
      <c r="S42" s="178"/>
      <c r="T42" s="178"/>
      <c r="U42" s="178"/>
      <c r="V42" s="178"/>
      <c r="W42" s="178"/>
      <c r="X42" s="178"/>
      <c r="Y42" s="178"/>
      <c r="Z42" s="178"/>
      <c r="AA42" s="178"/>
      <c r="AB42" s="163"/>
      <c r="AG42" s="163"/>
      <c r="AH42" s="163"/>
    </row>
    <row r="43" spans="1:34" ht="7" customHeight="1">
      <c r="A43" s="123"/>
      <c r="B43" s="1120" t="str">
        <f ca="1">IF(P42&lt;&gt;"",P42,"")</f>
        <v>学校の授業時間以外に、普段（月曜日から金曜日）、１日当たりどれくらいの時間、PC、タブレット等のICT機器を勉強のために使っていますか（遊びなどの目的に使う時間は除く）</v>
      </c>
      <c r="C43" s="1121"/>
      <c r="D43" s="123"/>
      <c r="E43" s="123"/>
      <c r="F43" s="123"/>
      <c r="G43" s="123"/>
      <c r="H43" s="123"/>
      <c r="I43" s="123"/>
      <c r="J43" s="123"/>
      <c r="K43" s="123"/>
      <c r="P43" s="177"/>
      <c r="Q43" s="1123" t="str">
        <f t="shared" ref="Q43:AA43" ca="1" si="6">IF($P40&lt;&gt;"",IF(INDIRECT("'基礎データ（質問）'!"&amp;Q$10&amp;$R40)&lt;&gt;"",INDIRECT("'基礎データ（質問）'!"&amp;Q$10&amp;$R40),""),"")</f>
        <v>３時間以上</v>
      </c>
      <c r="R43" s="1123" t="str">
        <f t="shared" ca="1" si="6"/>
        <v>２時間以上、３時間より少ない</v>
      </c>
      <c r="S43" s="1123" t="str">
        <f t="shared" ca="1" si="6"/>
        <v>１時間以上、２時間より少ない</v>
      </c>
      <c r="T43" s="1123" t="str">
        <f t="shared" ca="1" si="6"/>
        <v>３０分以上、１時間より少ない</v>
      </c>
      <c r="U43" s="1123" t="str">
        <f t="shared" ca="1" si="6"/>
        <v>３０分より少ない</v>
      </c>
      <c r="V43" s="1123" t="str">
        <f t="shared" ca="1" si="6"/>
        <v>全く使っていない</v>
      </c>
      <c r="W43" s="1123" t="str">
        <f t="shared" ca="1" si="6"/>
        <v>その他・無回答</v>
      </c>
      <c r="X43" s="1123" t="str">
        <f t="shared" ca="1" si="6"/>
        <v/>
      </c>
      <c r="Y43" s="1123" t="str">
        <f t="shared" ca="1" si="6"/>
        <v/>
      </c>
      <c r="Z43" s="1123" t="str">
        <f t="shared" ca="1" si="6"/>
        <v/>
      </c>
      <c r="AA43" s="1123">
        <f t="shared" ca="1" si="6"/>
        <v>197</v>
      </c>
      <c r="AB43" s="163"/>
      <c r="AG43" s="163"/>
      <c r="AH43" s="163"/>
    </row>
    <row r="44" spans="1:34" ht="12" customHeight="1">
      <c r="A44" s="123"/>
      <c r="B44" s="1110" t="str">
        <f ca="1">IF(P42&lt;&gt;"",P42,"")</f>
        <v>学校の授業時間以外に、普段（月曜日から金曜日）、１日当たりどれくらいの時間、PC、タブレット等のICT機器を勉強のために使っていますか（遊びなどの目的に使う時間は除く）</v>
      </c>
      <c r="C44" s="1111"/>
      <c r="D44" s="123"/>
      <c r="E44" s="123"/>
      <c r="F44" s="123"/>
      <c r="G44" s="123"/>
      <c r="H44" s="175"/>
      <c r="I44" s="123"/>
      <c r="J44" s="175"/>
      <c r="K44" s="123"/>
      <c r="P44" s="122"/>
      <c r="Q44" s="1124"/>
      <c r="R44" s="1124"/>
      <c r="S44" s="1124"/>
      <c r="T44" s="1124"/>
      <c r="U44" s="1124"/>
      <c r="V44" s="1124"/>
      <c r="W44" s="1124"/>
      <c r="X44" s="1124"/>
      <c r="Y44" s="1124"/>
      <c r="Z44" s="1124"/>
      <c r="AA44" s="1124"/>
      <c r="AB44" s="163"/>
      <c r="AG44" s="163"/>
      <c r="AH44" s="163"/>
    </row>
    <row r="45" spans="1:34" ht="12" customHeight="1">
      <c r="A45" s="123"/>
      <c r="B45" s="1110"/>
      <c r="C45" s="1111"/>
      <c r="D45" s="123"/>
      <c r="E45" s="123"/>
      <c r="F45" s="123"/>
      <c r="G45" s="123"/>
      <c r="H45" s="123"/>
      <c r="I45" s="123"/>
      <c r="J45" s="123"/>
      <c r="K45" s="123"/>
      <c r="P45" s="179" t="s">
        <v>83</v>
      </c>
      <c r="Q45" s="181">
        <f ca="1">IF($P40&lt;&gt;"",IF(VLOOKUP($P40,'2_入力シート(1)'!$R$7:$AD$36,Q$9,FALSE)&lt;&gt;"",VLOOKUP($P40,'2_入力シート(1)'!$R$7:$AD$36,Q$9,FALSE),""),"")</f>
        <v>2.9</v>
      </c>
      <c r="R45" s="181">
        <f ca="1">IF($P40&lt;&gt;"",IF(R43="その他・無回答",MAX(100-SUM($Q45:Q45),0),IF(VLOOKUP($P40,'2_入力シート(1)'!$R$7:$AD$36,R$9,FALSE)&lt;&gt;"",VLOOKUP($P40,'2_入力シート(1)'!$R$7:$AD$36,R$9,FALSE),"")),"")</f>
        <v>5.9</v>
      </c>
      <c r="S45" s="181">
        <f ca="1">IF($P40&lt;&gt;"",IF(S43="その他・無回答",MAX(100-SUM($Q45:R45),0),IF(VLOOKUP($P40,'2_入力シート(1)'!$R$7:$AD$36,S$9,FALSE)&lt;&gt;"",VLOOKUP($P40,'2_入力シート(1)'!$R$7:$AD$36,S$9,FALSE),"")),"")</f>
        <v>11.8</v>
      </c>
      <c r="T45" s="181">
        <f ca="1">IF($P40&lt;&gt;"",IF(T43="その他・無回答",MAX(100-SUM($Q45:S45),0),IF(VLOOKUP($P40,'2_入力シート(1)'!$R$7:$AD$36,T$9,FALSE)&lt;&gt;"",VLOOKUP($P40,'2_入力シート(1)'!$R$7:$AD$36,T$9,FALSE),"")),"")</f>
        <v>11.8</v>
      </c>
      <c r="U45" s="181">
        <f ca="1">IF($P40&lt;&gt;"",IF(U43="その他・無回答",MAX(100-SUM($Q45:T45),0),IF(VLOOKUP($P40,'2_入力シート(1)'!$R$7:$AD$36,U$9,FALSE)&lt;&gt;"",VLOOKUP($P40,'2_入力シート(1)'!$R$7:$AD$36,U$9,FALSE),"")),"")</f>
        <v>26.5</v>
      </c>
      <c r="V45" s="181">
        <f ca="1">IF($P40&lt;&gt;"",IF(V43="その他・無回答",MAX(100-SUM($Q45:U45),0),IF(VLOOKUP($P40,'2_入力シート(1)'!$R$7:$AD$36,V$9,FALSE)&lt;&gt;"",VLOOKUP($P40,'2_入力シート(1)'!$R$7:$AD$36,V$9,FALSE),"")),"")</f>
        <v>41.2</v>
      </c>
      <c r="W45" s="181">
        <f ca="1">IF($P40&lt;&gt;"",IF(W43="その他・無回答",MAX(100-SUM($Q45:V45),0),IF(VLOOKUP($P40,'2_入力シート(1)'!$R$7:$AD$36,W$9,FALSE)&lt;&gt;"",VLOOKUP($P40,'2_入力シート(1)'!$R$7:$AD$36,W$9,FALSE),"")),"")</f>
        <v>0</v>
      </c>
      <c r="X45" s="181" t="str">
        <f ca="1">IF($P40&lt;&gt;"",IF(X43="その他・無回答",MAX(100-SUM($Q45:W45),0),IF(VLOOKUP($P40,'2_入力シート(1)'!$R$7:$AD$36,X$9,FALSE)&lt;&gt;"",VLOOKUP($P40,'2_入力シート(1)'!$R$7:$AD$36,X$9,FALSE),"")),"")</f>
        <v/>
      </c>
      <c r="Y45" s="181" t="str">
        <f ca="1">IF($P40&lt;&gt;"",IF(Y43="その他・無回答",MAX(100-SUM($Q45:X45),0),IF(VLOOKUP($P40,'2_入力シート(1)'!$R$7:$AD$36,Y$9,FALSE)&lt;&gt;"",VLOOKUP($P40,'2_入力シート(1)'!$R$7:$AD$36,Y$9,FALSE),"")),"")</f>
        <v/>
      </c>
      <c r="Z45" s="181" t="str">
        <f ca="1">IF($P40&lt;&gt;"",IF(Z43="その他・無回答",MAX(100-SUM($Q45:Y45),0),IF(VLOOKUP($P40,'2_入力シート(1)'!$R$7:$AD$36,Z$9,FALSE)&lt;&gt;"",VLOOKUP($P40,'2_入力シート(1)'!$R$7:$AD$36,Z$9,FALSE),"")),"")</f>
        <v/>
      </c>
      <c r="AA45" s="181" t="str">
        <f ca="1">IF($P40&lt;&gt;"",IF(AA43="その他・無回答",MAX(100-SUM($Q45:Z45),0),IF(VLOOKUP($P40,'2_入力シート(1)'!$R$7:$AD$36,AA$9,FALSE)&lt;&gt;"",VLOOKUP($P40,'2_入力シート(1)'!$R$7:$AD$36,AA$9,FALSE),"")),"")</f>
        <v/>
      </c>
      <c r="AB45" s="163"/>
      <c r="AG45" s="163"/>
      <c r="AH45" s="163"/>
    </row>
    <row r="46" spans="1:34" ht="12" customHeight="1">
      <c r="A46" s="123"/>
      <c r="B46" s="1110"/>
      <c r="C46" s="1111"/>
      <c r="D46" s="123"/>
      <c r="E46" s="123"/>
      <c r="F46" s="123"/>
      <c r="G46" s="123"/>
      <c r="H46" s="123"/>
      <c r="I46" s="123"/>
      <c r="J46" s="123"/>
      <c r="K46" s="123"/>
      <c r="P46" s="179" t="s">
        <v>84</v>
      </c>
      <c r="Q46" s="182">
        <f ca="1">IF($P40&lt;&gt;"",IF(VLOOKUP($P40,'基礎データ（質問）'!$A$4:$L$190,Q$9,FALSE)&lt;&gt;"",VLOOKUP($P40,'基礎データ（質問）'!$A$4:$L$190,Q$9,FALSE),""),"")</f>
        <v>2.5</v>
      </c>
      <c r="R46" s="182">
        <f ca="1">IF($P40&lt;&gt;"",IF(VLOOKUP($P40,'基礎データ（質問）'!$A$4:$L$190,R$9,FALSE)&lt;&gt;"",VLOOKUP($P40,'基礎データ（質問）'!$A$4:$L$190,R$9,FALSE),""),"")</f>
        <v>4</v>
      </c>
      <c r="S46" s="182">
        <f ca="1">IF($P40&lt;&gt;"",IF(VLOOKUP($P40,'基礎データ（質問）'!$A$4:$L$190,S$9,FALSE)&lt;&gt;"",VLOOKUP($P40,'基礎データ（質問）'!$A$4:$L$190,S$9,FALSE),""),"")</f>
        <v>8.6</v>
      </c>
      <c r="T46" s="182">
        <f ca="1">IF($P40&lt;&gt;"",IF(VLOOKUP($P40,'基礎データ（質問）'!$A$4:$L$190,T$9,FALSE)&lt;&gt;"",VLOOKUP($P40,'基礎データ（質問）'!$A$4:$L$190,T$9,FALSE),""),"")</f>
        <v>15.9</v>
      </c>
      <c r="U46" s="182">
        <f ca="1">IF($P40&lt;&gt;"",IF(VLOOKUP($P40,'基礎データ（質問）'!$A$4:$L$190,U$9,FALSE)&lt;&gt;"",VLOOKUP($P40,'基礎データ（質問）'!$A$4:$L$190,U$9,FALSE),""),"")</f>
        <v>33</v>
      </c>
      <c r="V46" s="182">
        <f ca="1">IF($P40&lt;&gt;"",IF(VLOOKUP($P40,'基礎データ（質問）'!$A$4:$L$190,V$9,FALSE)&lt;&gt;"",VLOOKUP($P40,'基礎データ（質問）'!$A$4:$L$190,V$9,FALSE),""),"")</f>
        <v>35.6</v>
      </c>
      <c r="W46" s="182">
        <f ca="1">IF($P40&lt;&gt;"",IF(VLOOKUP($P40,'基礎データ（質問）'!$A$4:$L$190,W$9,FALSE)&lt;&gt;"",VLOOKUP($P40,'基礎データ（質問）'!$A$4:$L$190,W$9,FALSE),""),"")</f>
        <v>0.4</v>
      </c>
      <c r="X46" s="182" t="str">
        <f ca="1">IF($P40&lt;&gt;"",IF(VLOOKUP($P40,'基礎データ（質問）'!$A$4:$L$190,X$9,FALSE)&lt;&gt;"",VLOOKUP($P40,'基礎データ（質問）'!$A$4:$L$190,X$9,FALSE),""),"")</f>
        <v/>
      </c>
      <c r="Y46" s="182" t="str">
        <f ca="1">IF($P40&lt;&gt;"",IF(VLOOKUP($P40,'基礎データ（質問）'!$A$4:$L$190,Y$9,FALSE)&lt;&gt;"",VLOOKUP($P40,'基礎データ（質問）'!$A$4:$L$190,Y$9,FALSE),""),"")</f>
        <v/>
      </c>
      <c r="Z46" s="182" t="str">
        <f ca="1">IF($P40&lt;&gt;"",IF(VLOOKUP($P40,'基礎データ（質問）'!$A$4:$L$190,Z$9,FALSE)&lt;&gt;"",VLOOKUP($P40,'基礎データ（質問）'!$A$4:$L$190,Z$9,FALSE),""),"")</f>
        <v/>
      </c>
      <c r="AA46" s="182" t="e">
        <f ca="1">IF($P40&lt;&gt;"",IF(VLOOKUP($P40,'基礎データ（質問）'!$A$4:$L$190,AA$9,FALSE)&lt;&gt;"",VLOOKUP($P40,'基礎データ（質問）'!$A$4:$L$190,AA$9,FALSE),""),"")</f>
        <v>#REF!</v>
      </c>
      <c r="AB46" s="123">
        <f ca="1">P40*2+3</f>
        <v>11</v>
      </c>
      <c r="AG46" s="163"/>
      <c r="AH46" s="163"/>
    </row>
    <row r="47" spans="1:34" ht="12" customHeight="1">
      <c r="A47" s="123"/>
      <c r="B47" s="1110"/>
      <c r="C47" s="1111"/>
      <c r="D47" s="123"/>
      <c r="E47" s="123"/>
      <c r="F47" s="123"/>
      <c r="G47" s="123"/>
      <c r="H47" s="123"/>
      <c r="I47" s="123"/>
      <c r="J47" s="123"/>
      <c r="K47" s="123"/>
      <c r="P47" s="179" t="s">
        <v>143</v>
      </c>
      <c r="Q47" s="182">
        <f t="shared" ref="Q47:AA47" ca="1" si="7">IF($P40&lt;&gt;"",IF(INDIRECT("'基礎データ（質問）'!"&amp;Q$10&amp;$AB46+1)&lt;&gt;"",INDIRECT("'基礎データ（質問）'!"&amp;Q$10&amp;$AB46+1),""),"")</f>
        <v>2.2999999999999998</v>
      </c>
      <c r="R47" s="182">
        <f t="shared" ca="1" si="7"/>
        <v>3.8</v>
      </c>
      <c r="S47" s="182">
        <f t="shared" ca="1" si="7"/>
        <v>10.5</v>
      </c>
      <c r="T47" s="182">
        <f t="shared" ca="1" si="7"/>
        <v>19.8</v>
      </c>
      <c r="U47" s="182">
        <f t="shared" ca="1" si="7"/>
        <v>34.799999999999997</v>
      </c>
      <c r="V47" s="182">
        <f t="shared" ca="1" si="7"/>
        <v>28.4</v>
      </c>
      <c r="W47" s="182">
        <f t="shared" ca="1" si="7"/>
        <v>0.5</v>
      </c>
      <c r="X47" s="182" t="str">
        <f t="shared" ca="1" si="7"/>
        <v/>
      </c>
      <c r="Y47" s="182" t="str">
        <f t="shared" ca="1" si="7"/>
        <v/>
      </c>
      <c r="Z47" s="182" t="str">
        <f t="shared" ca="1" si="7"/>
        <v/>
      </c>
      <c r="AA47" s="182" t="str">
        <f t="shared" ca="1" si="7"/>
        <v/>
      </c>
      <c r="AB47" s="163"/>
      <c r="AG47" s="163"/>
      <c r="AH47" s="163"/>
    </row>
    <row r="48" spans="1:34" ht="19.5" customHeight="1" thickBot="1">
      <c r="A48" s="123"/>
      <c r="B48" s="1112"/>
      <c r="C48" s="1113"/>
      <c r="D48" s="123"/>
      <c r="E48" s="316">
        <f ca="1">IF(F48&lt;&gt;"",1,"")</f>
        <v>1</v>
      </c>
      <c r="F48" s="317" t="str">
        <f ca="1">IF(Q43&lt;&gt;"",Q43,"")</f>
        <v>３時間以上</v>
      </c>
      <c r="G48" s="316">
        <f ca="1">IF(H48&lt;&gt;"",2,"")</f>
        <v>2</v>
      </c>
      <c r="H48" s="317" t="str">
        <f ca="1">IF(R43&lt;&gt;"",R43,"")</f>
        <v>２時間以上、３時間より少ない</v>
      </c>
      <c r="I48" s="316">
        <f ca="1">IF(J48&lt;&gt;"",3,"")</f>
        <v>3</v>
      </c>
      <c r="J48" s="317" t="str">
        <f ca="1">IF(S43&lt;&gt;"",S43,"")</f>
        <v>１時間以上、２時間より少ない</v>
      </c>
      <c r="K48" s="318"/>
      <c r="P48" s="163"/>
      <c r="Q48" s="179"/>
      <c r="R48" s="163"/>
      <c r="S48" s="163"/>
      <c r="T48" s="163"/>
      <c r="U48" s="163"/>
      <c r="V48" s="122"/>
      <c r="X48" s="163"/>
      <c r="AB48" s="163"/>
      <c r="AG48" s="163"/>
      <c r="AH48" s="163"/>
    </row>
    <row r="49" spans="1:34" ht="19.5" customHeight="1">
      <c r="A49" s="123"/>
      <c r="B49" s="123"/>
      <c r="C49" s="123"/>
      <c r="D49" s="123"/>
      <c r="E49" s="316">
        <f ca="1">IF(F49&lt;&gt;"",4,"")</f>
        <v>4</v>
      </c>
      <c r="F49" s="317" t="str">
        <f ca="1">IF(T43&lt;&gt;"",T43,"")</f>
        <v>３０分以上、１時間より少ない</v>
      </c>
      <c r="G49" s="316">
        <f ca="1">IF(H49&lt;&gt;"",5,"")</f>
        <v>5</v>
      </c>
      <c r="H49" s="317" t="str">
        <f ca="1">IF(U43&lt;&gt;"",U43,"")</f>
        <v>３０分より少ない</v>
      </c>
      <c r="I49" s="316">
        <f ca="1">IF(J49&lt;&gt;"",6,"")</f>
        <v>6</v>
      </c>
      <c r="J49" s="317" t="str">
        <f ca="1">IF(V43&lt;&gt;"",V43,"")</f>
        <v>全く使っていない</v>
      </c>
      <c r="K49" s="319"/>
      <c r="P49" s="122"/>
      <c r="Q49" s="122"/>
      <c r="R49" s="122"/>
      <c r="S49" s="171"/>
      <c r="T49" s="171"/>
      <c r="U49" s="171"/>
      <c r="V49" s="163"/>
      <c r="W49" s="163"/>
      <c r="X49" s="163"/>
      <c r="AB49" s="163"/>
      <c r="AG49" s="163"/>
      <c r="AH49" s="163"/>
    </row>
    <row r="50" spans="1:34" ht="19.5" customHeight="1">
      <c r="A50" s="123"/>
      <c r="B50" s="123"/>
      <c r="C50" s="123"/>
      <c r="D50" s="123"/>
      <c r="E50" s="316">
        <f ca="1">IF(F50&lt;&gt;"",7,"")</f>
        <v>7</v>
      </c>
      <c r="F50" s="317" t="str">
        <f ca="1">IF(W43&lt;&gt;"",W43,"")</f>
        <v>その他・無回答</v>
      </c>
      <c r="G50" s="316" t="str">
        <f ca="1">IF(H50&lt;&gt;"",8,"")</f>
        <v/>
      </c>
      <c r="H50" s="317" t="str">
        <f ca="1">IF(X43&lt;&gt;"",X43,"")</f>
        <v/>
      </c>
      <c r="I50" s="316" t="str">
        <f ca="1">IF(J50&lt;&gt;"",9,"")</f>
        <v/>
      </c>
      <c r="J50" s="317" t="str">
        <f ca="1">IF(Y43&lt;&gt;"",Y43,"")</f>
        <v/>
      </c>
      <c r="K50" s="319"/>
      <c r="P50" s="176">
        <f ca="1">IF(INDIRECT("'2_入力シート(1)'!R"&amp;Q50)&lt;&gt;0,INDIRECT("'2_入力シート(1)'!R"&amp;Q50),"")</f>
        <v>5</v>
      </c>
      <c r="Q50" s="168">
        <f ca="1">Q40+1</f>
        <v>11</v>
      </c>
      <c r="R50" s="168">
        <f ca="1">P50+191</f>
        <v>196</v>
      </c>
      <c r="V50" s="163"/>
      <c r="W50" s="163"/>
      <c r="X50" s="163"/>
      <c r="AB50" s="163"/>
      <c r="AG50" s="163"/>
      <c r="AH50" s="163"/>
    </row>
    <row r="51" spans="1:34" ht="9" customHeight="1" thickBot="1">
      <c r="A51" s="123"/>
      <c r="B51" s="123"/>
      <c r="C51" s="123"/>
      <c r="D51" s="123"/>
      <c r="E51" s="316" t="str">
        <f ca="1">IF(F51&lt;&gt;"",10,"")</f>
        <v/>
      </c>
      <c r="F51" s="316" t="str">
        <f ca="1">IF(Z43&lt;&gt;"",Z43,"")</f>
        <v/>
      </c>
      <c r="G51" s="453">
        <f ca="1">IF(H51&lt;&gt;"",11,"")</f>
        <v>11</v>
      </c>
      <c r="H51" s="453">
        <f ca="1">IF(AA43&lt;&gt;"",AA43,"")</f>
        <v>197</v>
      </c>
      <c r="I51" s="453" t="str">
        <f>IF(J51&lt;&gt;"",12,"")</f>
        <v/>
      </c>
      <c r="J51" s="453" t="str">
        <f>IF(AB43&lt;&gt;"",AB43,"")</f>
        <v/>
      </c>
      <c r="K51" s="319"/>
      <c r="P51" s="177" t="str">
        <f ca="1">IF(P50&lt;&gt;"",VLOOKUP(P50,'2_入力シート(1)'!$R$7:$AD$36,2,FALSE),"")</f>
        <v>普段（月曜日から金曜日）、１日当たりどれくらいの時間、ゲームをしますか（コンピュータ、携帯電話やスマートフォンを使ってするゲームを含む）</v>
      </c>
      <c r="Q51" s="178"/>
      <c r="R51" s="178"/>
      <c r="S51" s="178"/>
      <c r="T51" s="178"/>
      <c r="U51" s="178"/>
      <c r="V51" s="178"/>
      <c r="W51" s="178"/>
      <c r="X51" s="178"/>
      <c r="Y51" s="178"/>
      <c r="Z51" s="178"/>
      <c r="AA51" s="178"/>
      <c r="AB51" s="163"/>
      <c r="AG51" s="163"/>
      <c r="AH51" s="163"/>
    </row>
    <row r="52" spans="1:34" ht="20.149999999999999" customHeight="1">
      <c r="A52" s="123"/>
      <c r="B52" s="1104">
        <f ca="1">IF(P50&lt;&gt;"",P50,"")</f>
        <v>5</v>
      </c>
      <c r="C52" s="1105"/>
      <c r="D52" s="123"/>
      <c r="E52" s="123"/>
      <c r="F52" s="123"/>
      <c r="G52" s="123"/>
      <c r="H52" s="123"/>
      <c r="I52" s="123"/>
      <c r="J52" s="123"/>
      <c r="K52" s="123"/>
      <c r="P52" s="122"/>
      <c r="Q52" s="122" t="str">
        <f t="shared" ref="Q52:AA52" ca="1" si="8">IF($P50&lt;&gt;"",IF(INDIRECT("'基礎データ（質問）'!"&amp;Q$10&amp;$R50)&lt;&gt;"",INDIRECT("'基礎データ（質問）'!"&amp;Q$10&amp;$R50),""),"")</f>
        <v>4時間以上</v>
      </c>
      <c r="R52" s="122" t="str">
        <f t="shared" ca="1" si="8"/>
        <v>３時間以上、４時間より少ない</v>
      </c>
      <c r="S52" s="122" t="str">
        <f t="shared" ca="1" si="8"/>
        <v>２時間以上、３時間より少ない</v>
      </c>
      <c r="T52" s="122" t="str">
        <f t="shared" ca="1" si="8"/>
        <v>１時間以上、２時間より少ない</v>
      </c>
      <c r="U52" s="122" t="str">
        <f t="shared" ca="1" si="8"/>
        <v>１時間より少ない</v>
      </c>
      <c r="V52" s="122" t="str">
        <f t="shared" ca="1" si="8"/>
        <v>全くしない</v>
      </c>
      <c r="W52" s="122" t="str">
        <f t="shared" ca="1" si="8"/>
        <v>その他・無回答</v>
      </c>
      <c r="X52" s="122" t="str">
        <f t="shared" ca="1" si="8"/>
        <v/>
      </c>
      <c r="Y52" s="122" t="str">
        <f t="shared" ca="1" si="8"/>
        <v/>
      </c>
      <c r="Z52" s="122" t="str">
        <f t="shared" ca="1" si="8"/>
        <v/>
      </c>
      <c r="AA52" s="122">
        <f t="shared" ca="1" si="8"/>
        <v>198</v>
      </c>
      <c r="AB52" s="163"/>
      <c r="AG52" s="163"/>
      <c r="AH52" s="163"/>
    </row>
    <row r="53" spans="1:34" ht="7" customHeight="1">
      <c r="A53" s="123"/>
      <c r="B53" s="1125" t="str">
        <f ca="1">IF(P51&lt;&gt;"",P51,"")</f>
        <v>普段（月曜日から金曜日）、１日当たりどれくらいの時間、ゲームをしますか（コンピュータ、携帯電話やスマートフォンを使ってするゲームを含む）</v>
      </c>
      <c r="C53" s="1126"/>
      <c r="D53" s="123"/>
      <c r="E53" s="123"/>
      <c r="F53" s="123"/>
      <c r="G53" s="123"/>
      <c r="H53" s="123"/>
      <c r="I53" s="123"/>
      <c r="J53" s="123"/>
      <c r="K53" s="123"/>
      <c r="P53" s="122"/>
      <c r="Q53" s="122"/>
      <c r="R53" s="122"/>
      <c r="S53" s="122"/>
      <c r="T53" s="122"/>
      <c r="U53" s="122"/>
      <c r="V53" s="122"/>
      <c r="AB53" s="163"/>
      <c r="AG53" s="163"/>
      <c r="AH53" s="163"/>
    </row>
    <row r="54" spans="1:34" ht="12" customHeight="1">
      <c r="A54" s="123"/>
      <c r="B54" s="1114"/>
      <c r="C54" s="1115"/>
      <c r="D54" s="123"/>
      <c r="E54" s="123"/>
      <c r="F54" s="123"/>
      <c r="G54" s="123"/>
      <c r="H54" s="123"/>
      <c r="I54" s="123"/>
      <c r="J54" s="123"/>
      <c r="K54" s="123"/>
      <c r="P54" s="179" t="s">
        <v>83</v>
      </c>
      <c r="Q54" s="181">
        <f ca="1">IF($P50&lt;&gt;"",IF(VLOOKUP($P50,'2_入力シート(1)'!$R$7:$AD$36,Q$9,FALSE)&lt;&gt;"",VLOOKUP($P50,'2_入力シート(1)'!$R$7:$AD$36,Q$9,FALSE),""),"")</f>
        <v>38.200000000000003</v>
      </c>
      <c r="R54" s="181">
        <f ca="1">IF($P50&lt;&gt;"",IF(R52="その他・無回答",MAX(100-SUM($Q54:Q54),0),IF(VLOOKUP($P50,'2_入力シート(1)'!$R$7:$AD$36,R$9,FALSE)&lt;&gt;"",VLOOKUP($P50,'2_入力シート(1)'!$R$7:$AD$36,R$9,FALSE),"")),"")</f>
        <v>8.8000000000000007</v>
      </c>
      <c r="S54" s="181">
        <f ca="1">IF($P50&lt;&gt;"",IF(S52="その他・無回答",MAX(100-SUM($Q54:R54),0),IF(VLOOKUP($P50,'2_入力シート(1)'!$R$7:$AD$36,S$9,FALSE)&lt;&gt;"",VLOOKUP($P50,'2_入力シート(1)'!$R$7:$AD$36,S$9,FALSE),"")),"")</f>
        <v>17.600000000000001</v>
      </c>
      <c r="T54" s="181">
        <f ca="1">IF($P50&lt;&gt;"",IF(T52="その他・無回答",MAX(100-SUM($Q54:S54),0),IF(VLOOKUP($P50,'2_入力シート(1)'!$R$7:$AD$36,T$9,FALSE)&lt;&gt;"",VLOOKUP($P50,'2_入力シート(1)'!$R$7:$AD$36,T$9,FALSE),"")),"")</f>
        <v>14.7</v>
      </c>
      <c r="U54" s="181">
        <f ca="1">IF($P50&lt;&gt;"",IF(U52="その他・無回答",MAX(100-SUM($Q54:T54),0),IF(VLOOKUP($P50,'2_入力シート(1)'!$R$7:$AD$36,U$9,FALSE)&lt;&gt;"",VLOOKUP($P50,'2_入力シート(1)'!$R$7:$AD$36,U$9,FALSE),"")),"")</f>
        <v>17.600000000000001</v>
      </c>
      <c r="V54" s="181">
        <f ca="1">IF($P50&lt;&gt;"",IF(V52="その他・無回答",MAX(100-SUM($Q54:U54),0),IF(VLOOKUP($P50,'2_入力シート(1)'!$R$7:$AD$36,V$9,FALSE)&lt;&gt;"",VLOOKUP($P50,'2_入力シート(1)'!$R$7:$AD$36,V$9,FALSE),"")),"")</f>
        <v>2.9</v>
      </c>
      <c r="W54" s="181">
        <f ca="1">IF($P50&lt;&gt;"",IF(W52="その他・無回答",MAX(100-SUM($Q54:V54),0),IF(VLOOKUP($P50,'2_入力シート(1)'!$R$7:$AD$36,W$9,FALSE)&lt;&gt;"",VLOOKUP($P50,'2_入力シート(1)'!$R$7:$AD$36,W$9,FALSE),"")),"")</f>
        <v>0.19999999999998863</v>
      </c>
      <c r="X54" s="181" t="str">
        <f ca="1">IF($P50&lt;&gt;"",IF(X52="その他・無回答",MAX(100-SUM($Q54:W54),0),IF(VLOOKUP($P50,'2_入力シート(1)'!$R$7:$AD$36,X$9,FALSE)&lt;&gt;"",VLOOKUP($P50,'2_入力シート(1)'!$R$7:$AD$36,X$9,FALSE),"")),"")</f>
        <v/>
      </c>
      <c r="Y54" s="181" t="str">
        <f ca="1">IF($P50&lt;&gt;"",IF(Y52="その他・無回答",MAX(100-SUM($Q54:X54),0),IF(VLOOKUP($P50,'2_入力シート(1)'!$R$7:$AD$36,Y$9,FALSE)&lt;&gt;"",VLOOKUP($P50,'2_入力シート(1)'!$R$7:$AD$36,Y$9,FALSE),"")),"")</f>
        <v/>
      </c>
      <c r="Z54" s="181" t="str">
        <f ca="1">IF($P50&lt;&gt;"",IF(Z52="その他・無回答",MAX(100-SUM($Q54:Y54),0),IF(VLOOKUP($P50,'2_入力シート(1)'!$R$7:$AD$36,Z$9,FALSE)&lt;&gt;"",VLOOKUP($P50,'2_入力シート(1)'!$R$7:$AD$36,Z$9,FALSE),"")),"")</f>
        <v/>
      </c>
      <c r="AA54" s="181" t="str">
        <f ca="1">IF($P50&lt;&gt;"",IF(AA52="その他・無回答",MAX(100-SUM($Q54:Z54),0),IF(VLOOKUP($P50,'2_入力シート(1)'!$R$7:$AD$36,AA$9,FALSE)&lt;&gt;"",VLOOKUP($P50,'2_入力シート(1)'!$R$7:$AD$36,AA$9,FALSE),"")),"")</f>
        <v/>
      </c>
      <c r="AB54" s="163"/>
      <c r="AG54" s="163"/>
      <c r="AH54" s="163"/>
    </row>
    <row r="55" spans="1:34" ht="12" customHeight="1">
      <c r="A55" s="123"/>
      <c r="B55" s="1114"/>
      <c r="C55" s="1115"/>
      <c r="D55" s="123"/>
      <c r="E55" s="123"/>
      <c r="F55" s="123"/>
      <c r="G55" s="123"/>
      <c r="H55" s="123"/>
      <c r="I55" s="123"/>
      <c r="J55" s="123"/>
      <c r="K55" s="123"/>
      <c r="P55" s="179" t="s">
        <v>84</v>
      </c>
      <c r="Q55" s="182">
        <f ca="1">IF($P50&lt;&gt;"",IF(VLOOKUP($P50,'基礎データ（質問）'!$A$4:$L$190,Q$9,FALSE)&lt;&gt;"",VLOOKUP($P50,'基礎データ（質問）'!$A$4:$L$190,Q$9,FALSE),""),"")</f>
        <v>20.399999999999999</v>
      </c>
      <c r="R55" s="182">
        <f ca="1">IF($P50&lt;&gt;"",IF(VLOOKUP($P50,'基礎データ（質問）'!$A$4:$L$190,R$9,FALSE)&lt;&gt;"",VLOOKUP($P50,'基礎データ（質問）'!$A$4:$L$190,R$9,FALSE),""),"")</f>
        <v>13.1</v>
      </c>
      <c r="S55" s="182">
        <f ca="1">IF($P50&lt;&gt;"",IF(VLOOKUP($P50,'基礎データ（質問）'!$A$4:$L$190,S$9,FALSE)&lt;&gt;"",VLOOKUP($P50,'基礎データ（質問）'!$A$4:$L$190,S$9,FALSE),""),"")</f>
        <v>18.8</v>
      </c>
      <c r="T55" s="182">
        <f ca="1">IF($P50&lt;&gt;"",IF(VLOOKUP($P50,'基礎データ（質問）'!$A$4:$L$190,T$9,FALSE)&lt;&gt;"",VLOOKUP($P50,'基礎データ（質問）'!$A$4:$L$190,T$9,FALSE),""),"")</f>
        <v>19.3</v>
      </c>
      <c r="U55" s="182">
        <f ca="1">IF($P50&lt;&gt;"",IF(VLOOKUP($P50,'基礎データ（質問）'!$A$4:$L$190,U$9,FALSE)&lt;&gt;"",VLOOKUP($P50,'基礎データ（質問）'!$A$4:$L$190,U$9,FALSE),""),"")</f>
        <v>17.2</v>
      </c>
      <c r="V55" s="182">
        <f ca="1">IF($P50&lt;&gt;"",IF(VLOOKUP($P50,'基礎データ（質問）'!$A$4:$L$190,V$9,FALSE)&lt;&gt;"",VLOOKUP($P50,'基礎データ（質問）'!$A$4:$L$190,V$9,FALSE),""),"")</f>
        <v>10.5</v>
      </c>
      <c r="W55" s="182">
        <f ca="1">IF($P50&lt;&gt;"",IF(VLOOKUP($P50,'基礎データ（質問）'!$A$4:$L$190,W$9,FALSE)&lt;&gt;"",VLOOKUP($P50,'基礎データ（質問）'!$A$4:$L$190,W$9,FALSE),""),"")</f>
        <v>0.8</v>
      </c>
      <c r="X55" s="182" t="str">
        <f ca="1">IF($P50&lt;&gt;"",IF(VLOOKUP($P50,'基礎データ（質問）'!$A$4:$L$190,X$9,FALSE)&lt;&gt;"",VLOOKUP($P50,'基礎データ（質問）'!$A$4:$L$190,X$9,FALSE),""),"")</f>
        <v/>
      </c>
      <c r="Y55" s="182" t="str">
        <f ca="1">IF($P50&lt;&gt;"",IF(VLOOKUP($P50,'基礎データ（質問）'!$A$4:$L$190,Y$9,FALSE)&lt;&gt;"",VLOOKUP($P50,'基礎データ（質問）'!$A$4:$L$190,Y$9,FALSE),""),"")</f>
        <v/>
      </c>
      <c r="Z55" s="182" t="str">
        <f ca="1">IF($P50&lt;&gt;"",IF(VLOOKUP($P50,'基礎データ（質問）'!$A$4:$L$190,Z$9,FALSE)&lt;&gt;"",VLOOKUP($P50,'基礎データ（質問）'!$A$4:$L$190,Z$9,FALSE),""),"")</f>
        <v/>
      </c>
      <c r="AA55" s="182" t="e">
        <f ca="1">IF($P50&lt;&gt;"",IF(VLOOKUP($P50,'基礎データ（質問）'!$A$4:$L$190,AA$9,FALSE)&lt;&gt;"",VLOOKUP($P50,'基礎データ（質問）'!$A$4:$L$190,AA$9,FALSE),""),"")</f>
        <v>#REF!</v>
      </c>
      <c r="AB55" s="123">
        <f ca="1">P50*2+3</f>
        <v>13</v>
      </c>
      <c r="AG55" s="163"/>
      <c r="AH55" s="163"/>
    </row>
    <row r="56" spans="1:34" ht="12" customHeight="1">
      <c r="A56" s="123"/>
      <c r="B56" s="1114"/>
      <c r="C56" s="1115"/>
      <c r="D56" s="123"/>
      <c r="E56" s="123"/>
      <c r="F56" s="123"/>
      <c r="G56" s="123"/>
      <c r="H56" s="123"/>
      <c r="I56" s="123"/>
      <c r="J56" s="123"/>
      <c r="K56" s="123"/>
      <c r="P56" s="179" t="s">
        <v>85</v>
      </c>
      <c r="Q56" s="182">
        <f t="shared" ref="Q56:AA56" ca="1" si="9">IF($P50&lt;&gt;"",IF(INDIRECT("'基礎データ（質問）'!"&amp;Q$10&amp;$AB55+1)&lt;&gt;"",INDIRECT("'基礎データ（質問）'!"&amp;Q$10&amp;$AB55+1),""),"")</f>
        <v>16.600000000000001</v>
      </c>
      <c r="R56" s="182">
        <f t="shared" ca="1" si="9"/>
        <v>12.4</v>
      </c>
      <c r="S56" s="182">
        <f t="shared" ca="1" si="9"/>
        <v>19.899999999999999</v>
      </c>
      <c r="T56" s="182">
        <f t="shared" ca="1" si="9"/>
        <v>21.4</v>
      </c>
      <c r="U56" s="182">
        <f t="shared" ca="1" si="9"/>
        <v>17.7</v>
      </c>
      <c r="V56" s="182">
        <f t="shared" ca="1" si="9"/>
        <v>11.2</v>
      </c>
      <c r="W56" s="182">
        <f t="shared" ca="1" si="9"/>
        <v>0.8</v>
      </c>
      <c r="X56" s="182" t="str">
        <f t="shared" ca="1" si="9"/>
        <v/>
      </c>
      <c r="Y56" s="182" t="str">
        <f t="shared" ca="1" si="9"/>
        <v/>
      </c>
      <c r="Z56" s="182" t="str">
        <f t="shared" ca="1" si="9"/>
        <v/>
      </c>
      <c r="AA56" s="182" t="str">
        <f t="shared" ca="1" si="9"/>
        <v/>
      </c>
      <c r="AB56" s="163"/>
      <c r="AG56" s="163"/>
      <c r="AH56" s="163"/>
    </row>
    <row r="57" spans="1:34" ht="11.25" customHeight="1">
      <c r="A57" s="123"/>
      <c r="B57" s="1114"/>
      <c r="C57" s="1115"/>
      <c r="D57" s="123"/>
      <c r="E57" s="123"/>
      <c r="F57" s="123"/>
      <c r="G57" s="123"/>
      <c r="H57" s="123"/>
      <c r="I57" s="123"/>
      <c r="J57" s="123"/>
      <c r="K57" s="123"/>
      <c r="P57" s="179"/>
      <c r="Q57" s="184"/>
      <c r="R57" s="184"/>
      <c r="S57" s="184"/>
      <c r="T57" s="184"/>
      <c r="U57" s="184"/>
      <c r="V57" s="184"/>
      <c r="W57" s="184"/>
      <c r="X57" s="184"/>
      <c r="Y57" s="184"/>
      <c r="Z57" s="184"/>
      <c r="AA57" s="184"/>
      <c r="AB57" s="163"/>
      <c r="AG57" s="163"/>
      <c r="AH57" s="163"/>
    </row>
    <row r="58" spans="1:34" ht="19.5" customHeight="1" thickBot="1">
      <c r="A58" s="123"/>
      <c r="B58" s="1114"/>
      <c r="C58" s="1115"/>
      <c r="D58" s="123"/>
      <c r="E58" s="316">
        <f ca="1">IF(F58&lt;&gt;"",1,"")</f>
        <v>1</v>
      </c>
      <c r="F58" s="317" t="str">
        <f ca="1">IF(Q52&lt;&gt;"",Q52,"")</f>
        <v>4時間以上</v>
      </c>
      <c r="G58" s="316">
        <f ca="1">IF(H58&lt;&gt;"",2,"")</f>
        <v>2</v>
      </c>
      <c r="H58" s="317" t="str">
        <f ca="1">IF(R52&lt;&gt;"",R52,"")</f>
        <v>３時間以上、４時間より少ない</v>
      </c>
      <c r="I58" s="316">
        <f ca="1">IF(J58&lt;&gt;"",3,"")</f>
        <v>3</v>
      </c>
      <c r="J58" s="317" t="str">
        <f ca="1">IF(S52&lt;&gt;"",S52,"")</f>
        <v>２時間以上、３時間より少ない</v>
      </c>
      <c r="K58" s="318"/>
      <c r="P58" s="185"/>
      <c r="Q58" s="185"/>
      <c r="R58" s="185"/>
      <c r="S58" s="185"/>
      <c r="T58" s="185"/>
      <c r="U58" s="185"/>
      <c r="V58" s="185"/>
      <c r="W58" s="123"/>
      <c r="X58" s="123"/>
      <c r="Y58" s="123"/>
      <c r="Z58" s="123"/>
      <c r="AA58" s="123"/>
      <c r="AB58" s="123"/>
      <c r="AG58" s="163"/>
      <c r="AH58" s="163"/>
    </row>
    <row r="59" spans="1:34" ht="19.5" customHeight="1">
      <c r="A59" s="123"/>
      <c r="B59" s="186"/>
      <c r="C59" s="186"/>
      <c r="D59" s="123"/>
      <c r="E59" s="316">
        <f ca="1">IF(F59&lt;&gt;"",4,"")</f>
        <v>4</v>
      </c>
      <c r="F59" s="317" t="str">
        <f ca="1">IF(T52&lt;&gt;"",T52,"")</f>
        <v>１時間以上、２時間より少ない</v>
      </c>
      <c r="G59" s="316">
        <f ca="1">IF(H59&lt;&gt;"",5,"")</f>
        <v>5</v>
      </c>
      <c r="H59" s="317" t="str">
        <f ca="1">IF(U52&lt;&gt;"",U52,"")</f>
        <v>１時間より少ない</v>
      </c>
      <c r="I59" s="316">
        <f ca="1">IF(J59&lt;&gt;"",6,"")</f>
        <v>6</v>
      </c>
      <c r="J59" s="317" t="str">
        <f ca="1">IF(V52&lt;&gt;"",V52,"")</f>
        <v>全くしない</v>
      </c>
      <c r="K59" s="319"/>
      <c r="P59" s="185"/>
      <c r="Q59" s="185"/>
      <c r="R59" s="185"/>
      <c r="S59" s="185"/>
      <c r="T59" s="185"/>
      <c r="U59" s="185"/>
      <c r="V59" s="185"/>
      <c r="W59" s="123"/>
      <c r="X59" s="123"/>
      <c r="Y59" s="123"/>
      <c r="Z59" s="123"/>
      <c r="AA59" s="123"/>
      <c r="AB59" s="123"/>
      <c r="AG59" s="163"/>
      <c r="AH59" s="163"/>
    </row>
    <row r="60" spans="1:34" ht="19.5" customHeight="1">
      <c r="A60" s="123"/>
      <c r="B60" s="123"/>
      <c r="C60" s="123"/>
      <c r="D60" s="123"/>
      <c r="E60" s="316">
        <f ca="1">IF(F60&lt;&gt;"",7,"")</f>
        <v>7</v>
      </c>
      <c r="F60" s="317" t="str">
        <f ca="1">IF(W52&lt;&gt;"",W52,"")</f>
        <v>その他・無回答</v>
      </c>
      <c r="G60" s="316" t="str">
        <f ca="1">IF(H60&lt;&gt;"",8,"")</f>
        <v/>
      </c>
      <c r="H60" s="317" t="str">
        <f ca="1">IF(X52&lt;&gt;"",X52,"")</f>
        <v/>
      </c>
      <c r="I60" s="316" t="str">
        <f ca="1">IF(J60&lt;&gt;"",9,"")</f>
        <v/>
      </c>
      <c r="J60" s="317" t="str">
        <f ca="1">IF(Y52&lt;&gt;"",Y52,"")</f>
        <v/>
      </c>
      <c r="K60" s="319"/>
      <c r="P60" s="185"/>
      <c r="Q60" s="185"/>
      <c r="R60" s="185"/>
      <c r="S60" s="185"/>
      <c r="T60" s="185"/>
      <c r="U60" s="185"/>
      <c r="V60" s="185"/>
      <c r="W60" s="123"/>
      <c r="X60" s="123"/>
      <c r="Y60" s="123"/>
      <c r="Z60" s="123"/>
      <c r="AA60" s="123"/>
      <c r="AB60" s="123"/>
      <c r="AG60" s="163"/>
      <c r="AH60" s="163"/>
    </row>
    <row r="61" spans="1:34" ht="19.5" customHeight="1">
      <c r="A61" s="123"/>
      <c r="B61" s="123"/>
      <c r="C61" s="123"/>
      <c r="D61" s="123"/>
      <c r="E61" s="316" t="str">
        <f ca="1">IF(F61&lt;&gt;"",10,"")</f>
        <v/>
      </c>
      <c r="F61" s="316" t="str">
        <f ca="1">IF(Z52&lt;&gt;"",Z52,"")</f>
        <v/>
      </c>
      <c r="G61" s="453">
        <f ca="1">IF(H61&lt;&gt;"",11,"")</f>
        <v>11</v>
      </c>
      <c r="H61" s="453">
        <f ca="1">IF(AA52&lt;&gt;"",AA52,"")</f>
        <v>198</v>
      </c>
      <c r="I61" s="453" t="str">
        <f>IF(J61&lt;&gt;"",12,"")</f>
        <v/>
      </c>
      <c r="J61" s="453" t="str">
        <f>IF(AB52&lt;&gt;"",AB52,"")</f>
        <v/>
      </c>
      <c r="K61" s="319"/>
      <c r="P61" s="185"/>
      <c r="Q61" s="185"/>
      <c r="R61" s="185"/>
      <c r="S61" s="185"/>
      <c r="T61" s="185"/>
      <c r="U61" s="185"/>
      <c r="V61" s="185"/>
      <c r="W61" s="123"/>
      <c r="X61" s="123"/>
      <c r="Y61" s="123"/>
      <c r="Z61" s="123"/>
      <c r="AA61" s="123"/>
      <c r="AB61" s="123"/>
      <c r="AG61" s="163"/>
      <c r="AH61" s="163"/>
    </row>
    <row r="62" spans="1:34" s="190" customFormat="1" ht="15" customHeight="1">
      <c r="A62" s="1122" t="str">
        <f ca="1">"(4-"&amp;VLOOKUP(P7,'2_入力シート(1)'!$AW:$AX,2,FALSE)&amp;")"</f>
        <v>(4-1)</v>
      </c>
      <c r="B62" s="1122"/>
      <c r="C62" s="1122"/>
      <c r="D62" s="1122"/>
      <c r="E62" s="1122"/>
      <c r="F62" s="1122"/>
      <c r="G62" s="1122"/>
      <c r="H62" s="1122"/>
      <c r="I62" s="1122"/>
      <c r="J62" s="1122"/>
      <c r="K62" s="1122"/>
      <c r="L62" s="187"/>
      <c r="M62" s="188"/>
      <c r="N62" s="188"/>
      <c r="O62" s="188"/>
      <c r="P62" s="189"/>
      <c r="Q62" s="189"/>
      <c r="R62" s="189"/>
      <c r="S62" s="189"/>
      <c r="T62" s="189"/>
      <c r="U62" s="189"/>
      <c r="V62" s="189"/>
      <c r="AC62" s="187"/>
      <c r="AD62" s="188"/>
      <c r="AE62" s="188"/>
      <c r="AF62" s="188"/>
    </row>
    <row r="63" spans="1:34" ht="6" hidden="1" customHeight="1">
      <c r="A63" s="166" t="str">
        <f ca="1">"("&amp;VLOOKUP(P7,'2_入力シート(1)'!$AW:$AX,2,FALSE)&amp;")"</f>
        <v>(1)</v>
      </c>
      <c r="B63" s="166"/>
      <c r="C63" s="166"/>
      <c r="D63" s="167"/>
      <c r="E63" s="167"/>
      <c r="F63" s="167"/>
      <c r="G63" s="167"/>
      <c r="H63" s="167"/>
      <c r="I63" s="167"/>
      <c r="J63" s="123"/>
      <c r="K63" s="123"/>
    </row>
    <row r="64" spans="1:34" s="123" customFormat="1" ht="13.5" customHeight="1">
      <c r="A64" s="160"/>
      <c r="B64" s="160"/>
      <c r="C64" s="160"/>
      <c r="D64" s="160"/>
      <c r="E64" s="160"/>
      <c r="F64" s="160"/>
      <c r="G64" s="160"/>
      <c r="H64" s="160"/>
      <c r="I64" s="160"/>
      <c r="J64" s="160"/>
      <c r="K64" s="160"/>
      <c r="L64" s="129"/>
      <c r="M64" s="160"/>
      <c r="N64" s="160"/>
      <c r="O64" s="160"/>
      <c r="P64" s="191"/>
      <c r="Q64" s="191"/>
      <c r="R64" s="191"/>
      <c r="S64" s="191"/>
      <c r="T64" s="191"/>
      <c r="U64" s="191"/>
      <c r="V64" s="191"/>
      <c r="W64" s="129"/>
      <c r="X64" s="129"/>
      <c r="Y64" s="129"/>
      <c r="Z64" s="129"/>
      <c r="AA64" s="160"/>
      <c r="AB64" s="160"/>
      <c r="AC64" s="129"/>
      <c r="AD64" s="160"/>
      <c r="AE64" s="160"/>
      <c r="AF64" s="160"/>
    </row>
    <row r="65" spans="1:32" s="123" customFormat="1" ht="13.5" customHeight="1">
      <c r="A65" s="160"/>
      <c r="B65" s="160"/>
      <c r="C65" s="160"/>
      <c r="D65" s="160"/>
      <c r="E65" s="160"/>
      <c r="F65" s="160"/>
      <c r="G65" s="160"/>
      <c r="H65" s="160"/>
      <c r="I65" s="160"/>
      <c r="J65" s="160"/>
      <c r="K65" s="160"/>
      <c r="L65" s="129"/>
      <c r="M65" s="160"/>
      <c r="N65" s="160"/>
      <c r="O65" s="160"/>
      <c r="P65" s="191"/>
      <c r="Q65" s="191"/>
      <c r="R65" s="191"/>
      <c r="S65" s="191"/>
      <c r="T65" s="191"/>
      <c r="U65" s="191"/>
      <c r="V65" s="191"/>
      <c r="W65" s="129"/>
      <c r="X65" s="129"/>
      <c r="Y65" s="129"/>
      <c r="Z65" s="129"/>
      <c r="AA65" s="160"/>
      <c r="AB65" s="160"/>
      <c r="AC65" s="129"/>
      <c r="AD65" s="160"/>
      <c r="AE65" s="160"/>
      <c r="AF65" s="160"/>
    </row>
    <row r="66" spans="1:32" s="123" customFormat="1" ht="13.5" customHeight="1">
      <c r="A66" s="160"/>
      <c r="B66" s="160"/>
      <c r="C66" s="160"/>
      <c r="D66" s="160"/>
      <c r="E66" s="160"/>
      <c r="F66" s="160"/>
      <c r="G66" s="160"/>
      <c r="H66" s="160"/>
      <c r="I66" s="160"/>
      <c r="J66" s="160"/>
      <c r="K66" s="160"/>
      <c r="L66" s="129"/>
      <c r="M66" s="160"/>
      <c r="N66" s="160"/>
      <c r="O66" s="160"/>
      <c r="P66" s="192"/>
      <c r="Q66" s="192"/>
      <c r="R66" s="192"/>
      <c r="S66" s="192"/>
      <c r="T66" s="192"/>
      <c r="U66" s="192"/>
      <c r="V66" s="192"/>
      <c r="W66" s="160"/>
      <c r="X66" s="160"/>
      <c r="Y66" s="160"/>
      <c r="Z66" s="160"/>
      <c r="AA66" s="160"/>
      <c r="AB66" s="160"/>
      <c r="AC66" s="129"/>
      <c r="AD66" s="160"/>
      <c r="AE66" s="160"/>
      <c r="AF66" s="160"/>
    </row>
    <row r="67" spans="1:32" s="123" customFormat="1" ht="13.5" customHeight="1">
      <c r="A67" s="160"/>
      <c r="B67" s="160"/>
      <c r="C67" s="160"/>
      <c r="D67" s="160"/>
      <c r="E67" s="160"/>
      <c r="F67" s="160"/>
      <c r="G67" s="160"/>
      <c r="H67" s="160"/>
      <c r="I67" s="160"/>
      <c r="J67" s="160"/>
      <c r="K67" s="160"/>
      <c r="L67" s="129"/>
      <c r="M67" s="160"/>
      <c r="N67" s="160"/>
      <c r="O67" s="160"/>
      <c r="P67" s="192"/>
      <c r="Q67" s="192"/>
      <c r="R67" s="192"/>
      <c r="S67" s="192"/>
      <c r="T67" s="192"/>
      <c r="U67" s="192"/>
      <c r="V67" s="192"/>
      <c r="W67" s="160"/>
      <c r="X67" s="160"/>
      <c r="Y67" s="160"/>
      <c r="Z67" s="160"/>
      <c r="AA67" s="160"/>
      <c r="AB67" s="160"/>
      <c r="AC67" s="129"/>
      <c r="AD67" s="160"/>
      <c r="AE67" s="160"/>
      <c r="AF67" s="160"/>
    </row>
    <row r="68" spans="1:32" s="129" customFormat="1">
      <c r="A68" s="160"/>
      <c r="B68" s="160"/>
      <c r="C68" s="160"/>
      <c r="D68" s="160"/>
      <c r="E68" s="160"/>
      <c r="F68" s="160"/>
      <c r="G68" s="160"/>
      <c r="H68" s="160"/>
      <c r="I68" s="160"/>
      <c r="J68" s="160"/>
      <c r="K68" s="160"/>
      <c r="L68" s="160"/>
      <c r="M68" s="160"/>
      <c r="N68" s="160"/>
      <c r="O68" s="160"/>
      <c r="P68" s="192"/>
      <c r="Q68" s="192"/>
      <c r="R68" s="192"/>
      <c r="S68" s="192"/>
      <c r="T68" s="192"/>
      <c r="U68" s="192"/>
      <c r="V68" s="192"/>
      <c r="W68" s="160"/>
      <c r="X68" s="160"/>
      <c r="Y68" s="160"/>
      <c r="Z68" s="160"/>
      <c r="AA68" s="160"/>
      <c r="AB68" s="160"/>
      <c r="AC68" s="160"/>
      <c r="AD68" s="160"/>
      <c r="AE68" s="160"/>
      <c r="AF68" s="160"/>
    </row>
    <row r="69" spans="1:32" s="129" customFormat="1">
      <c r="A69" s="160"/>
      <c r="B69" s="160"/>
      <c r="C69" s="160"/>
      <c r="D69" s="160"/>
      <c r="E69" s="160"/>
      <c r="F69" s="160"/>
      <c r="G69" s="160"/>
      <c r="H69" s="160"/>
      <c r="I69" s="160"/>
      <c r="J69" s="160"/>
      <c r="K69" s="160"/>
      <c r="L69" s="160"/>
      <c r="M69" s="160"/>
      <c r="N69" s="160"/>
      <c r="O69" s="160"/>
      <c r="P69" s="192"/>
      <c r="Q69" s="192"/>
      <c r="R69" s="192"/>
      <c r="S69" s="192"/>
      <c r="T69" s="192"/>
      <c r="U69" s="192"/>
      <c r="V69" s="192"/>
      <c r="W69" s="160"/>
      <c r="X69" s="160"/>
      <c r="Y69" s="160"/>
      <c r="Z69" s="160"/>
      <c r="AA69" s="160"/>
      <c r="AB69" s="160"/>
      <c r="AC69" s="160"/>
      <c r="AD69" s="160"/>
      <c r="AE69" s="160"/>
      <c r="AF69" s="160"/>
    </row>
    <row r="70" spans="1:32" s="129" customFormat="1">
      <c r="A70" s="160"/>
      <c r="B70" s="160"/>
      <c r="C70" s="160"/>
      <c r="D70" s="160"/>
      <c r="E70" s="160"/>
      <c r="F70" s="160"/>
      <c r="G70" s="160"/>
      <c r="H70" s="160"/>
      <c r="I70" s="160"/>
      <c r="J70" s="160"/>
      <c r="K70" s="160"/>
      <c r="P70" s="192"/>
      <c r="Q70" s="192"/>
      <c r="R70" s="192"/>
      <c r="S70" s="192"/>
      <c r="T70" s="192"/>
      <c r="U70" s="192"/>
      <c r="V70" s="192"/>
      <c r="W70" s="160"/>
      <c r="X70" s="160"/>
      <c r="Y70" s="160"/>
      <c r="Z70" s="160"/>
      <c r="AA70" s="160"/>
      <c r="AB70" s="160"/>
    </row>
    <row r="71" spans="1:32" s="160" customFormat="1">
      <c r="P71" s="192"/>
      <c r="Q71" s="192"/>
      <c r="R71" s="192"/>
      <c r="S71" s="192"/>
      <c r="T71" s="192"/>
      <c r="U71" s="192"/>
      <c r="V71" s="192"/>
    </row>
    <row r="72" spans="1:32" s="160" customFormat="1">
      <c r="P72" s="192"/>
      <c r="Q72" s="192"/>
      <c r="R72" s="192"/>
      <c r="S72" s="192"/>
      <c r="T72" s="192"/>
      <c r="U72" s="192"/>
      <c r="V72" s="192"/>
    </row>
    <row r="73" spans="1:32" s="160" customFormat="1">
      <c r="P73" s="192"/>
      <c r="Q73" s="192"/>
      <c r="R73" s="192"/>
      <c r="S73" s="192"/>
      <c r="T73" s="192"/>
      <c r="U73" s="192"/>
      <c r="V73" s="192"/>
    </row>
    <row r="74" spans="1:32" s="160" customFormat="1">
      <c r="P74" s="192"/>
      <c r="Q74" s="192"/>
      <c r="R74" s="192"/>
      <c r="S74" s="192"/>
      <c r="T74" s="192"/>
      <c r="U74" s="192"/>
      <c r="V74" s="192"/>
    </row>
    <row r="75" spans="1:32" s="160" customFormat="1">
      <c r="P75" s="192"/>
      <c r="Q75" s="192"/>
      <c r="R75" s="192"/>
      <c r="S75" s="192"/>
      <c r="T75" s="192"/>
      <c r="U75" s="192"/>
      <c r="V75" s="192"/>
    </row>
    <row r="76" spans="1:32" s="160" customFormat="1">
      <c r="P76" s="192"/>
      <c r="Q76" s="192"/>
      <c r="R76" s="192"/>
      <c r="S76" s="192"/>
      <c r="T76" s="192"/>
      <c r="U76" s="192"/>
      <c r="V76" s="192"/>
    </row>
    <row r="77" spans="1:32" s="160" customFormat="1">
      <c r="P77" s="192"/>
      <c r="Q77" s="192"/>
      <c r="R77" s="192"/>
      <c r="S77" s="192"/>
      <c r="T77" s="192"/>
      <c r="U77" s="192"/>
      <c r="V77" s="192"/>
    </row>
    <row r="78" spans="1:32" s="160" customFormat="1">
      <c r="P78" s="192"/>
      <c r="Q78" s="192"/>
      <c r="R78" s="192"/>
      <c r="S78" s="192"/>
      <c r="T78" s="192"/>
      <c r="U78" s="192"/>
      <c r="V78" s="192"/>
    </row>
    <row r="79" spans="1:32" s="160" customFormat="1">
      <c r="P79" s="192"/>
      <c r="Q79" s="192"/>
      <c r="R79" s="192"/>
      <c r="S79" s="192"/>
      <c r="T79" s="192"/>
      <c r="U79" s="192"/>
      <c r="V79" s="192"/>
    </row>
    <row r="80" spans="1:32" s="160" customFormat="1">
      <c r="P80" s="192"/>
      <c r="Q80" s="192"/>
      <c r="R80" s="192"/>
      <c r="S80" s="192"/>
      <c r="T80" s="192"/>
      <c r="U80" s="192"/>
      <c r="V80" s="192"/>
    </row>
    <row r="81" spans="1:28" s="160" customFormat="1">
      <c r="P81" s="192"/>
      <c r="Q81" s="192"/>
      <c r="R81" s="192"/>
      <c r="S81" s="192"/>
      <c r="T81" s="192"/>
      <c r="U81" s="192"/>
      <c r="V81" s="192"/>
    </row>
    <row r="82" spans="1:28" s="160" customFormat="1">
      <c r="P82" s="192"/>
      <c r="Q82" s="192"/>
      <c r="R82" s="192"/>
      <c r="S82" s="192"/>
      <c r="T82" s="192"/>
      <c r="U82" s="192"/>
      <c r="V82" s="192"/>
    </row>
    <row r="83" spans="1:28" s="160" customFormat="1">
      <c r="P83" s="192"/>
      <c r="Q83" s="192"/>
      <c r="R83" s="192"/>
      <c r="S83" s="192"/>
      <c r="T83" s="192"/>
      <c r="U83" s="192"/>
      <c r="V83" s="192"/>
    </row>
    <row r="84" spans="1:28" s="160" customFormat="1">
      <c r="B84" s="122"/>
      <c r="C84" s="122"/>
      <c r="P84" s="192"/>
      <c r="Q84" s="192"/>
      <c r="R84" s="192"/>
      <c r="S84" s="192"/>
      <c r="T84" s="192"/>
      <c r="U84" s="192"/>
      <c r="V84" s="192"/>
    </row>
    <row r="85" spans="1:28" s="160" customFormat="1">
      <c r="A85" s="122"/>
      <c r="B85" s="122"/>
      <c r="C85" s="122"/>
      <c r="D85" s="122"/>
      <c r="E85" s="122"/>
      <c r="F85" s="122"/>
      <c r="G85" s="122"/>
      <c r="H85" s="122"/>
      <c r="I85" s="122"/>
      <c r="J85" s="122"/>
      <c r="K85" s="122"/>
      <c r="P85" s="192"/>
      <c r="Q85" s="192"/>
      <c r="R85" s="192"/>
      <c r="S85" s="192"/>
      <c r="T85" s="192"/>
      <c r="U85" s="192"/>
      <c r="V85" s="192"/>
    </row>
    <row r="86" spans="1:28" s="160" customFormat="1">
      <c r="A86" s="122"/>
      <c r="B86" s="122"/>
      <c r="C86" s="122"/>
      <c r="D86" s="122"/>
      <c r="E86" s="122"/>
      <c r="F86" s="122"/>
      <c r="G86" s="122"/>
      <c r="H86" s="122"/>
      <c r="I86" s="122"/>
      <c r="J86" s="122"/>
      <c r="K86" s="122"/>
      <c r="P86" s="192"/>
      <c r="Q86" s="192"/>
      <c r="R86" s="192"/>
      <c r="S86" s="192"/>
      <c r="T86" s="192"/>
      <c r="U86" s="192"/>
      <c r="V86" s="192"/>
    </row>
    <row r="87" spans="1:28" s="160" customFormat="1">
      <c r="A87" s="122"/>
      <c r="B87" s="122"/>
      <c r="C87" s="122"/>
      <c r="D87" s="122"/>
      <c r="E87" s="122"/>
      <c r="F87" s="122"/>
      <c r="G87" s="122"/>
      <c r="H87" s="122"/>
      <c r="I87" s="122"/>
      <c r="J87" s="122"/>
      <c r="K87" s="122"/>
      <c r="P87" s="192"/>
      <c r="Q87" s="192"/>
      <c r="R87" s="192"/>
      <c r="S87" s="192"/>
      <c r="T87" s="192"/>
      <c r="U87" s="192"/>
      <c r="V87" s="192"/>
    </row>
    <row r="88" spans="1:28" s="160" customFormat="1">
      <c r="A88" s="122"/>
      <c r="B88" s="122"/>
      <c r="C88" s="122"/>
      <c r="D88" s="122"/>
      <c r="E88" s="122"/>
      <c r="F88" s="122"/>
      <c r="G88" s="122"/>
      <c r="H88" s="122"/>
      <c r="I88" s="122"/>
      <c r="J88" s="122"/>
      <c r="K88" s="122"/>
      <c r="P88" s="192"/>
      <c r="Q88" s="192"/>
      <c r="R88" s="192"/>
      <c r="S88" s="192"/>
      <c r="T88" s="192"/>
      <c r="U88" s="192"/>
      <c r="V88" s="192"/>
    </row>
    <row r="89" spans="1:28" s="160" customFormat="1">
      <c r="A89" s="122"/>
      <c r="B89" s="122"/>
      <c r="C89" s="122"/>
      <c r="D89" s="122"/>
      <c r="E89" s="122"/>
      <c r="F89" s="122"/>
      <c r="G89" s="122"/>
      <c r="H89" s="122"/>
      <c r="I89" s="122"/>
      <c r="J89" s="122"/>
      <c r="K89" s="122"/>
      <c r="P89" s="168"/>
      <c r="Q89" s="168"/>
      <c r="R89" s="168"/>
      <c r="S89" s="168"/>
      <c r="T89" s="168"/>
      <c r="U89" s="168"/>
      <c r="V89" s="168"/>
      <c r="W89" s="122"/>
      <c r="X89" s="122"/>
      <c r="Y89" s="122"/>
      <c r="Z89" s="122"/>
    </row>
    <row r="90" spans="1:28" s="160" customFormat="1">
      <c r="A90" s="122"/>
      <c r="B90" s="122"/>
      <c r="C90" s="122"/>
      <c r="D90" s="122"/>
      <c r="E90" s="122"/>
      <c r="F90" s="122"/>
      <c r="G90" s="122"/>
      <c r="H90" s="122"/>
      <c r="I90" s="122"/>
      <c r="J90" s="122"/>
      <c r="K90" s="122"/>
      <c r="P90" s="168"/>
      <c r="Q90" s="168"/>
      <c r="R90" s="168"/>
      <c r="S90" s="168"/>
      <c r="T90" s="168"/>
      <c r="U90" s="168"/>
      <c r="V90" s="168"/>
      <c r="W90" s="122"/>
      <c r="X90" s="122"/>
      <c r="Y90" s="122"/>
      <c r="Z90" s="122"/>
    </row>
    <row r="91" spans="1:28" s="160" customFormat="1">
      <c r="A91" s="122"/>
      <c r="B91" s="122"/>
      <c r="C91" s="122"/>
      <c r="D91" s="122"/>
      <c r="E91" s="122"/>
      <c r="F91" s="122"/>
      <c r="G91" s="122"/>
      <c r="H91" s="122"/>
      <c r="I91" s="122"/>
      <c r="J91" s="122"/>
      <c r="K91" s="122"/>
      <c r="P91" s="168"/>
      <c r="Q91" s="168"/>
      <c r="R91" s="168"/>
      <c r="S91" s="168"/>
      <c r="T91" s="168"/>
      <c r="U91" s="168"/>
      <c r="V91" s="168"/>
      <c r="W91" s="122"/>
      <c r="X91" s="122"/>
      <c r="Y91" s="122"/>
      <c r="Z91" s="122"/>
      <c r="AA91" s="122"/>
      <c r="AB91" s="122"/>
    </row>
    <row r="92" spans="1:28" s="160" customFormat="1">
      <c r="A92" s="122"/>
      <c r="B92" s="122"/>
      <c r="C92" s="122"/>
      <c r="D92" s="122"/>
      <c r="E92" s="122"/>
      <c r="F92" s="122"/>
      <c r="G92" s="122"/>
      <c r="H92" s="122"/>
      <c r="I92" s="122"/>
      <c r="J92" s="122"/>
      <c r="K92" s="122"/>
      <c r="P92" s="168"/>
      <c r="Q92" s="168"/>
      <c r="R92" s="168"/>
      <c r="S92" s="168"/>
      <c r="T92" s="168"/>
      <c r="U92" s="168"/>
      <c r="V92" s="168"/>
      <c r="W92" s="122"/>
      <c r="X92" s="122"/>
      <c r="Y92" s="122"/>
      <c r="Z92" s="122"/>
      <c r="AA92" s="122"/>
      <c r="AB92" s="122"/>
    </row>
    <row r="93" spans="1:28" s="160" customFormat="1">
      <c r="A93" s="122"/>
      <c r="B93" s="122"/>
      <c r="C93" s="122"/>
      <c r="D93" s="122"/>
      <c r="E93" s="122"/>
      <c r="F93" s="122"/>
      <c r="G93" s="122"/>
      <c r="H93" s="122"/>
      <c r="I93" s="122"/>
      <c r="J93" s="122"/>
      <c r="K93" s="122"/>
      <c r="P93" s="168"/>
      <c r="Q93" s="168"/>
      <c r="R93" s="168"/>
      <c r="S93" s="168"/>
      <c r="T93" s="168"/>
      <c r="U93" s="168"/>
      <c r="V93" s="168"/>
      <c r="W93" s="122"/>
      <c r="X93" s="122"/>
      <c r="Y93" s="122"/>
      <c r="Z93" s="122"/>
      <c r="AA93" s="122"/>
      <c r="AB93" s="122"/>
    </row>
  </sheetData>
  <sheetProtection formatCells="0" selectLockedCells="1"/>
  <mergeCells count="25">
    <mergeCell ref="A62:K62"/>
    <mergeCell ref="X43:X44"/>
    <mergeCell ref="Y43:Y44"/>
    <mergeCell ref="Z43:Z44"/>
    <mergeCell ref="AA43:AA44"/>
    <mergeCell ref="B52:C52"/>
    <mergeCell ref="B53:C58"/>
    <mergeCell ref="R43:R44"/>
    <mergeCell ref="S43:S44"/>
    <mergeCell ref="T43:T44"/>
    <mergeCell ref="U43:U44"/>
    <mergeCell ref="V43:V44"/>
    <mergeCell ref="W43:W44"/>
    <mergeCell ref="Q43:Q44"/>
    <mergeCell ref="B23:C28"/>
    <mergeCell ref="B32:C32"/>
    <mergeCell ref="B33:C38"/>
    <mergeCell ref="B42:C42"/>
    <mergeCell ref="B43:C48"/>
    <mergeCell ref="B22:C22"/>
    <mergeCell ref="B7:C7"/>
    <mergeCell ref="B9:C9"/>
    <mergeCell ref="B10:C10"/>
    <mergeCell ref="B12:C12"/>
    <mergeCell ref="B13:C18"/>
  </mergeCells>
  <phoneticPr fontId="1"/>
  <pageMargins left="0.39370078740157483" right="0.39370078740157483" top="0.78740157480314965" bottom="0.78740157480314965" header="0.31496062992125984" footer="0.31496062992125984"/>
  <pageSetup paperSize="9" scale="92" orientation="portrait" r:id="rId1"/>
  <colBreaks count="1" manualBreakCount="1">
    <brk id="11"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CC00CC"/>
    <pageSetUpPr fitToPage="1"/>
  </sheetPr>
  <dimension ref="A1:AH62"/>
  <sheetViews>
    <sheetView view="pageBreakPreview" topLeftCell="A2" zoomScaleNormal="100" zoomScaleSheetLayoutView="100" workbookViewId="0">
      <selection activeCell="S21" sqref="S21"/>
    </sheetView>
  </sheetViews>
  <sheetFormatPr defaultColWidth="9" defaultRowHeight="13"/>
  <cols>
    <col min="1" max="1" width="1.36328125" style="122" customWidth="1"/>
    <col min="2" max="2" width="4.6328125" style="122" customWidth="1"/>
    <col min="3" max="3" width="16.6328125" style="122" customWidth="1"/>
    <col min="4" max="5" width="4.6328125" style="122" customWidth="1"/>
    <col min="6" max="6" width="16.6328125" style="122" customWidth="1"/>
    <col min="7" max="7" width="4.6328125" style="122" customWidth="1"/>
    <col min="8" max="8" width="16.6328125" style="122" customWidth="1"/>
    <col min="9" max="9" width="4.6328125" style="122" customWidth="1"/>
    <col min="10" max="10" width="16.6328125" style="122" customWidth="1"/>
    <col min="11" max="11" width="4.6328125" style="122" customWidth="1"/>
    <col min="12" max="15" width="1.6328125" style="129" customWidth="1"/>
    <col min="16" max="22" width="7.453125" style="168" customWidth="1"/>
    <col min="23" max="27" width="7.453125" style="122" customWidth="1"/>
    <col min="28" max="28" width="9" style="122"/>
    <col min="29" max="32" width="1.6328125" style="129" customWidth="1"/>
    <col min="33" max="16384" width="9" style="122"/>
  </cols>
  <sheetData>
    <row r="1" spans="1:34" ht="6" hidden="1" customHeight="1">
      <c r="A1" s="166"/>
      <c r="B1" s="166"/>
      <c r="C1" s="166"/>
      <c r="D1" s="167"/>
      <c r="E1" s="167"/>
      <c r="F1" s="167"/>
      <c r="G1" s="167"/>
      <c r="H1" s="167"/>
      <c r="I1" s="167"/>
      <c r="J1" s="123"/>
      <c r="K1" s="123"/>
      <c r="L1" s="168"/>
      <c r="M1" s="168"/>
      <c r="N1" s="168"/>
      <c r="O1" s="168"/>
      <c r="AC1" s="168"/>
      <c r="AD1" s="168"/>
      <c r="AE1" s="168"/>
      <c r="AF1" s="168"/>
    </row>
    <row r="2" spans="1:34" customFormat="1" ht="5.15" customHeight="1">
      <c r="A2" s="3"/>
      <c r="B2" s="270"/>
      <c r="C2" s="270"/>
      <c r="D2" s="270"/>
      <c r="E2" s="270"/>
      <c r="F2" s="270"/>
      <c r="G2" s="270"/>
      <c r="H2" s="270"/>
      <c r="I2" s="270"/>
      <c r="J2" s="270"/>
      <c r="K2" s="270"/>
      <c r="L2" s="129"/>
      <c r="M2" s="129"/>
      <c r="N2" s="129"/>
      <c r="O2" s="129"/>
      <c r="P2" s="129"/>
      <c r="Q2" s="129"/>
      <c r="R2" s="129"/>
      <c r="S2" s="129"/>
      <c r="T2" s="129"/>
      <c r="U2" s="129"/>
      <c r="V2" s="129"/>
      <c r="W2" s="129"/>
      <c r="X2" s="129"/>
      <c r="Y2" s="129"/>
      <c r="Z2" s="129"/>
      <c r="AA2" s="129"/>
      <c r="AB2" s="129"/>
      <c r="AC2" s="129"/>
      <c r="AD2" s="129"/>
      <c r="AE2" s="129"/>
      <c r="AF2" s="129"/>
    </row>
    <row r="3" spans="1:34" customFormat="1" ht="16.5">
      <c r="A3" s="3"/>
      <c r="B3" s="24" t="str">
        <f>'4_調査結果から（分析）'!B2</f>
        <v>令和６年度　長吉六反中学校のあゆみ</v>
      </c>
      <c r="C3" s="24"/>
      <c r="D3" s="24"/>
      <c r="E3" s="24"/>
      <c r="F3" s="24"/>
      <c r="G3" s="24"/>
      <c r="H3" s="24"/>
      <c r="I3" s="24"/>
      <c r="J3" s="24"/>
      <c r="K3" s="24"/>
      <c r="L3" s="129"/>
      <c r="M3" s="129"/>
      <c r="N3" s="129"/>
      <c r="O3" s="129"/>
      <c r="P3" s="129"/>
      <c r="Q3" s="129"/>
      <c r="R3" s="129"/>
      <c r="S3" s="129"/>
      <c r="T3" s="129"/>
      <c r="U3" s="129"/>
      <c r="V3" s="129"/>
      <c r="W3" s="129"/>
      <c r="X3" s="129"/>
      <c r="Y3" s="129"/>
      <c r="Z3" s="129"/>
      <c r="AA3" s="129"/>
      <c r="AB3" s="129"/>
      <c r="AC3" s="129"/>
      <c r="AD3" s="129"/>
      <c r="AE3" s="129"/>
      <c r="AF3" s="129"/>
    </row>
    <row r="4" spans="1:34" customFormat="1" ht="16.5">
      <c r="A4" s="3"/>
      <c r="B4" s="24" t="s">
        <v>14</v>
      </c>
      <c r="C4" s="24"/>
      <c r="D4" s="24"/>
      <c r="E4" s="24"/>
      <c r="F4" s="24"/>
      <c r="G4" s="24"/>
      <c r="H4" s="24"/>
      <c r="I4" s="24"/>
      <c r="J4" s="24"/>
      <c r="K4" s="24"/>
      <c r="L4" s="129"/>
      <c r="M4" s="129"/>
      <c r="N4" s="129"/>
      <c r="O4" s="129"/>
      <c r="P4" s="129"/>
      <c r="Q4" s="129"/>
      <c r="R4" s="129"/>
      <c r="S4" s="129"/>
      <c r="T4" s="129"/>
      <c r="U4" s="129"/>
      <c r="V4" s="129"/>
      <c r="W4" s="129"/>
      <c r="X4" s="129"/>
      <c r="Y4" s="129"/>
      <c r="Z4" s="129"/>
      <c r="AA4" s="129"/>
      <c r="AB4" s="129"/>
      <c r="AC4" s="129"/>
      <c r="AD4" s="129"/>
      <c r="AE4" s="129"/>
      <c r="AF4" s="129"/>
    </row>
    <row r="5" spans="1:34" customFormat="1" ht="5.15" customHeight="1">
      <c r="A5" s="3"/>
      <c r="B5" s="270"/>
      <c r="C5" s="270"/>
      <c r="D5" s="270"/>
      <c r="E5" s="270"/>
      <c r="F5" s="270"/>
      <c r="G5" s="270"/>
      <c r="H5" s="270"/>
      <c r="I5" s="270"/>
      <c r="J5" s="270"/>
      <c r="K5" s="270"/>
      <c r="L5" s="129"/>
      <c r="M5" s="129"/>
      <c r="N5" s="129"/>
      <c r="O5" s="129"/>
      <c r="P5" s="129"/>
      <c r="Q5" s="129"/>
      <c r="R5" s="129"/>
      <c r="S5" s="129"/>
      <c r="T5" s="129"/>
      <c r="U5" s="129"/>
      <c r="V5" s="129"/>
      <c r="W5" s="129"/>
      <c r="X5" s="129"/>
      <c r="Y5" s="129"/>
      <c r="Z5" s="129"/>
      <c r="AA5" s="129"/>
      <c r="AB5" s="129"/>
      <c r="AC5" s="129"/>
      <c r="AD5" s="129"/>
      <c r="AE5" s="129"/>
      <c r="AF5" s="129"/>
    </row>
    <row r="6" spans="1:34" customFormat="1" ht="15" customHeight="1">
      <c r="A6" s="3"/>
      <c r="B6" s="3"/>
      <c r="C6" s="3"/>
      <c r="D6" s="3"/>
      <c r="E6" s="3"/>
      <c r="F6" s="3"/>
      <c r="G6" s="3"/>
      <c r="H6" s="3"/>
      <c r="I6" s="3"/>
      <c r="J6" s="3"/>
      <c r="K6" s="3"/>
      <c r="L6" s="129"/>
      <c r="M6" s="129"/>
      <c r="N6" s="129"/>
      <c r="O6" s="129"/>
      <c r="P6" s="129"/>
      <c r="Q6" s="129"/>
      <c r="R6" s="129"/>
      <c r="S6" s="129"/>
      <c r="T6" s="129"/>
      <c r="U6" s="129"/>
      <c r="V6" s="129"/>
      <c r="W6" s="129"/>
      <c r="X6" s="129"/>
      <c r="Y6" s="129"/>
      <c r="Z6" s="129"/>
      <c r="AA6" s="129"/>
      <c r="AB6" s="129"/>
      <c r="AC6" s="129"/>
      <c r="AD6" s="129"/>
      <c r="AE6" s="129"/>
      <c r="AF6" s="129"/>
    </row>
    <row r="7" spans="1:34" ht="23.25" customHeight="1">
      <c r="A7" s="167"/>
      <c r="B7" s="1097"/>
      <c r="C7" s="1097"/>
      <c r="D7" s="167"/>
      <c r="E7" s="167"/>
      <c r="F7" s="167"/>
      <c r="G7" s="167"/>
      <c r="H7" s="167"/>
      <c r="I7" s="167"/>
      <c r="J7" s="123"/>
      <c r="K7" s="123"/>
      <c r="P7" s="168" t="str">
        <f ca="1">RIGHT(CELL("filename",A1),LEN(CELL("filename",A1))-FIND("]", CELL("filename",A1)))</f>
        <v>7_生徒質問より＜質問項目26＞</v>
      </c>
      <c r="Q7" s="169">
        <f ca="1">VALUE(LEFT(RIGHT(P7,2),1))</f>
        <v>6</v>
      </c>
    </row>
    <row r="8" spans="1:34" ht="7" customHeight="1" thickBot="1">
      <c r="A8" s="123"/>
      <c r="B8" s="170"/>
      <c r="C8" s="170"/>
      <c r="D8" s="123"/>
      <c r="E8" s="123"/>
      <c r="F8" s="123"/>
      <c r="G8" s="123"/>
      <c r="H8" s="123"/>
      <c r="I8" s="123"/>
      <c r="J8" s="123"/>
      <c r="K8" s="123"/>
      <c r="Q8" s="169"/>
    </row>
    <row r="9" spans="1:34" ht="10" customHeight="1">
      <c r="A9" s="123"/>
      <c r="B9" s="1106" t="s">
        <v>79</v>
      </c>
      <c r="C9" s="1107"/>
      <c r="D9" s="123"/>
      <c r="E9" s="123"/>
      <c r="F9" s="123"/>
      <c r="G9" s="123"/>
      <c r="H9" s="123"/>
      <c r="I9" s="123"/>
      <c r="J9" s="123"/>
      <c r="K9" s="123"/>
      <c r="Q9" s="171">
        <v>3</v>
      </c>
      <c r="R9" s="171">
        <v>4</v>
      </c>
      <c r="S9" s="171">
        <v>5</v>
      </c>
      <c r="T9" s="171">
        <v>6</v>
      </c>
      <c r="U9" s="171">
        <v>7</v>
      </c>
      <c r="V9" s="171">
        <v>8</v>
      </c>
      <c r="W9" s="171">
        <v>9</v>
      </c>
      <c r="X9" s="171">
        <v>10</v>
      </c>
      <c r="Y9" s="171">
        <v>11</v>
      </c>
      <c r="Z9" s="172">
        <v>12</v>
      </c>
      <c r="AA9" s="171">
        <v>13</v>
      </c>
      <c r="AB9" s="171"/>
    </row>
    <row r="10" spans="1:34" ht="10" customHeight="1" thickBot="1">
      <c r="A10" s="167"/>
      <c r="B10" s="1108" t="s">
        <v>80</v>
      </c>
      <c r="C10" s="1109"/>
      <c r="D10" s="167"/>
      <c r="E10" s="123"/>
      <c r="F10" s="123"/>
      <c r="G10" s="123"/>
      <c r="H10" s="123"/>
      <c r="I10" s="123"/>
      <c r="J10" s="123"/>
      <c r="K10" s="123"/>
      <c r="Q10" s="171" t="s">
        <v>103</v>
      </c>
      <c r="R10" s="171" t="s">
        <v>134</v>
      </c>
      <c r="S10" s="171" t="s">
        <v>135</v>
      </c>
      <c r="T10" s="171" t="s">
        <v>81</v>
      </c>
      <c r="U10" s="171" t="s">
        <v>136</v>
      </c>
      <c r="V10" s="171" t="s">
        <v>137</v>
      </c>
      <c r="W10" s="171" t="s">
        <v>138</v>
      </c>
      <c r="X10" s="171" t="s">
        <v>82</v>
      </c>
      <c r="Y10" s="171" t="s">
        <v>139</v>
      </c>
      <c r="Z10" s="173" t="s">
        <v>140</v>
      </c>
      <c r="AA10" s="171" t="s">
        <v>141</v>
      </c>
    </row>
    <row r="11" spans="1:34" ht="7" customHeight="1" thickBot="1">
      <c r="A11" s="123"/>
      <c r="B11" s="123"/>
      <c r="C11" s="123"/>
      <c r="D11" s="123"/>
      <c r="E11" s="123"/>
      <c r="F11" s="123"/>
      <c r="G11" s="123"/>
      <c r="H11" s="123"/>
      <c r="I11" s="123"/>
      <c r="J11" s="123"/>
      <c r="K11" s="123"/>
      <c r="Q11" s="168">
        <v>1</v>
      </c>
      <c r="R11" s="168">
        <v>2</v>
      </c>
      <c r="S11" s="168">
        <v>3</v>
      </c>
      <c r="T11" s="168">
        <v>4</v>
      </c>
      <c r="U11" s="168">
        <v>5</v>
      </c>
      <c r="V11" s="168">
        <v>6</v>
      </c>
      <c r="W11" s="122">
        <v>7</v>
      </c>
      <c r="X11" s="122">
        <v>8</v>
      </c>
      <c r="Y11" s="122">
        <v>9</v>
      </c>
      <c r="Z11" s="174">
        <v>10</v>
      </c>
      <c r="AA11" s="122">
        <v>11</v>
      </c>
    </row>
    <row r="12" spans="1:34" ht="20.149999999999999" customHeight="1">
      <c r="A12" s="123"/>
      <c r="B12" s="1104">
        <f ca="1">IF(P14&lt;&gt;"",P14,"")</f>
        <v>26</v>
      </c>
      <c r="C12" s="1105"/>
      <c r="D12" s="123"/>
      <c r="E12" s="123"/>
      <c r="F12" s="123"/>
      <c r="G12" s="123"/>
      <c r="H12" s="123"/>
      <c r="I12" s="123"/>
      <c r="J12" s="123"/>
      <c r="K12" s="123"/>
      <c r="P12" s="168">
        <f>'2_入力シート(1)'!R22</f>
        <v>16</v>
      </c>
      <c r="R12" s="173"/>
      <c r="S12" s="173"/>
      <c r="T12" s="173"/>
      <c r="U12" s="173"/>
      <c r="V12" s="173"/>
      <c r="W12" s="173"/>
      <c r="X12" s="173"/>
      <c r="Y12" s="173"/>
      <c r="AA12" s="163"/>
      <c r="AB12" s="163"/>
    </row>
    <row r="13" spans="1:34" ht="6.75" customHeight="1">
      <c r="A13" s="123"/>
      <c r="B13" s="1127" t="str">
        <f ca="1">IF(P15&lt;&gt;"",P15,"")</f>
        <v>放課後や週末に何をして過ごすことが多いですか（複数選択）</v>
      </c>
      <c r="C13" s="1128"/>
      <c r="D13" s="123"/>
      <c r="E13" s="123"/>
      <c r="F13" s="123"/>
      <c r="G13" s="123"/>
      <c r="H13" s="175"/>
      <c r="I13" s="123"/>
      <c r="J13" s="175"/>
      <c r="K13" s="123"/>
      <c r="P13" s="122"/>
      <c r="Q13" s="122"/>
      <c r="R13" s="122"/>
      <c r="V13" s="163"/>
      <c r="W13" s="163"/>
      <c r="X13" s="163"/>
      <c r="AA13" s="163"/>
      <c r="AB13" s="163"/>
      <c r="AG13" s="163"/>
      <c r="AH13" s="163"/>
    </row>
    <row r="14" spans="1:34" ht="12" customHeight="1">
      <c r="A14" s="123"/>
      <c r="B14" s="1127"/>
      <c r="C14" s="1128"/>
      <c r="D14" s="123"/>
      <c r="E14" s="123"/>
      <c r="F14" s="123"/>
      <c r="G14" s="123"/>
      <c r="H14" s="123"/>
      <c r="I14" s="123"/>
      <c r="J14" s="123"/>
      <c r="K14" s="123"/>
      <c r="P14" s="176">
        <f ca="1">IF(INDIRECT("'2_入力シート(1)'!R"&amp;Q14)&lt;&gt;0,INDIRECT("'2_入力シート(1)'!R"&amp;Q14),"")</f>
        <v>26</v>
      </c>
      <c r="Q14" s="171">
        <v>27</v>
      </c>
      <c r="R14" s="171">
        <f ca="1">P14+191</f>
        <v>217</v>
      </c>
      <c r="V14" s="163"/>
      <c r="W14" s="163"/>
      <c r="X14" s="163"/>
      <c r="AA14" s="163"/>
      <c r="AB14" s="163"/>
      <c r="AG14" s="163"/>
      <c r="AH14" s="163"/>
    </row>
    <row r="15" spans="1:34" ht="12" customHeight="1">
      <c r="A15" s="123"/>
      <c r="B15" s="1127"/>
      <c r="C15" s="1128"/>
      <c r="D15" s="123"/>
      <c r="E15" s="123"/>
      <c r="F15" s="123"/>
      <c r="G15" s="123"/>
      <c r="H15" s="123"/>
      <c r="I15" s="123"/>
      <c r="J15" s="123"/>
      <c r="K15" s="123"/>
      <c r="P15" s="177" t="str">
        <f ca="1">IF(P14&lt;&gt;"",VLOOKUP(P14,'2_入力シート(1)'!$R$7:$AD$36,2,FALSE),"")</f>
        <v>放課後や週末に何をして過ごすことが多いですか（複数選択）</v>
      </c>
      <c r="Q15" s="178"/>
      <c r="R15" s="178"/>
      <c r="S15" s="178"/>
      <c r="T15" s="178"/>
      <c r="U15" s="178"/>
      <c r="V15" s="178"/>
      <c r="W15" s="178"/>
      <c r="X15" s="178"/>
      <c r="Y15" s="178"/>
      <c r="AA15" s="163"/>
      <c r="AB15" s="163"/>
      <c r="AG15" s="163"/>
      <c r="AH15" s="163"/>
    </row>
    <row r="16" spans="1:34" ht="12" customHeight="1">
      <c r="A16" s="123"/>
      <c r="B16" s="1127"/>
      <c r="C16" s="1128"/>
      <c r="D16" s="123"/>
      <c r="E16" s="123"/>
      <c r="F16" s="123"/>
      <c r="G16" s="123"/>
      <c r="H16" s="123"/>
      <c r="I16" s="123"/>
      <c r="J16" s="123"/>
      <c r="K16" s="123"/>
      <c r="P16" s="179"/>
      <c r="Q16" s="180" t="str">
        <f t="shared" ref="Q16:AA16" ca="1" si="0">IF($P14&lt;&gt;"",IF(INDIRECT("'基礎データ（質問）'!"&amp;Q$10&amp;$R14)&lt;&gt;"",INDIRECT("'基礎データ（質問）'!"&amp;Q$10&amp;$R14),""),"")</f>
        <v>学校の部活動に参加している</v>
      </c>
      <c r="R16" s="180" t="str">
        <f t="shared" ca="1" si="0"/>
        <v>家で勉強や読書をしている</v>
      </c>
      <c r="S16" s="180" t="str">
        <f t="shared" ca="1" si="0"/>
        <v>地域の活動に参加している（地域学校協働本部や地域住民などによる学習・体験プログラムを含む）</v>
      </c>
      <c r="T16" s="180" t="str">
        <f t="shared" ca="1" si="0"/>
        <v>学習塾など学校や家以外の場所で勉強している</v>
      </c>
      <c r="U16" s="180" t="str">
        <f t="shared" ca="1" si="0"/>
        <v>習い事（スポーツに関する習い事を除く）をしている</v>
      </c>
      <c r="V16" s="180" t="str">
        <f t="shared" ca="1" si="0"/>
        <v>スポーツ（スポーツに関する習い事を含む）をしている</v>
      </c>
      <c r="W16" s="180" t="str">
        <f t="shared" ca="1" si="0"/>
        <v>家でテレビや動画を見たり、ゲームをしたり、SNSを利用したりしている</v>
      </c>
      <c r="X16" s="180" t="str">
        <f t="shared" ca="1" si="0"/>
        <v>家族と過ごしている</v>
      </c>
      <c r="Y16" s="180" t="str">
        <f t="shared" ca="1" si="0"/>
        <v>友達と遊んでいる</v>
      </c>
      <c r="Z16" s="180" t="str">
        <f t="shared" ca="1" si="0"/>
        <v>１～９に当てはまるものがない</v>
      </c>
      <c r="AA16" s="180">
        <f t="shared" ca="1" si="0"/>
        <v>219</v>
      </c>
      <c r="AB16" s="163"/>
      <c r="AG16" s="163"/>
      <c r="AH16" s="163"/>
    </row>
    <row r="17" spans="1:34" ht="37.5" customHeight="1">
      <c r="A17" s="123"/>
      <c r="B17" s="1127"/>
      <c r="C17" s="1128"/>
      <c r="D17" s="123"/>
      <c r="E17" s="123"/>
      <c r="F17" s="123"/>
      <c r="G17" s="123"/>
      <c r="H17" s="123"/>
      <c r="I17" s="123"/>
      <c r="J17" s="123"/>
      <c r="K17" s="123"/>
      <c r="P17" s="179" t="s">
        <v>83</v>
      </c>
      <c r="Q17" s="181">
        <f ca="1">IF($P14&lt;&gt;"",IF(VLOOKUP($P14,'2_入力シート(1)'!$R$7:$AD$36,Q$9,FALSE)&lt;&gt;"",VLOOKUP($P14,'2_入力シート(1)'!$R$7:$AD$36,Q$9,FALSE),""),"")</f>
        <v>55.9</v>
      </c>
      <c r="R17" s="181">
        <f ca="1">IF($P14&lt;&gt;"",IF(R16="その他・無回答",MAX(100-SUM($Q17:Q17),0),IF(VLOOKUP($P14,'2_入力シート(1)'!$R$7:$AD$36,R$9,FALSE)&lt;&gt;"",VLOOKUP($P14,'2_入力シート(1)'!$R$7:$AD$36,R$9,FALSE),"")),"")</f>
        <v>29.4</v>
      </c>
      <c r="S17" s="181">
        <f ca="1">IF($P14&lt;&gt;"",IF(S16="その他・無回答",MAX(100-SUM($Q17:R17),0),IF(VLOOKUP($P14,'2_入力シート(1)'!$R$7:$AD$36,S$9,FALSE)&lt;&gt;"",VLOOKUP($P14,'2_入力シート(1)'!$R$7:$AD$36,S$9,FALSE),"")),"")</f>
        <v>0</v>
      </c>
      <c r="T17" s="181">
        <f ca="1">IF($P14&lt;&gt;"",IF(T16="その他・無回答",MAX(100-SUM($Q17:S17),0),IF(VLOOKUP($P14,'2_入力シート(1)'!$R$7:$AD$36,T$9,FALSE)&lt;&gt;"",VLOOKUP($P14,'2_入力シート(1)'!$R$7:$AD$36,T$9,FALSE),"")),"")</f>
        <v>20.6</v>
      </c>
      <c r="U17" s="181">
        <f ca="1">IF($P14&lt;&gt;"",IF(U16="その他・無回答",MAX(100-SUM($Q17:T17),0),IF(VLOOKUP($P14,'2_入力シート(1)'!$R$7:$AD$36,U$9,FALSE)&lt;&gt;"",VLOOKUP($P14,'2_入力シート(1)'!$R$7:$AD$36,U$9,FALSE),"")),"")</f>
        <v>32.4</v>
      </c>
      <c r="V17" s="181">
        <f ca="1">IF($P14&lt;&gt;"",IF(V16="その他・無回答",MAX(100-SUM($Q17:U17),0),IF(VLOOKUP($P14,'2_入力シート(1)'!$R$7:$AD$36,V$9,FALSE)&lt;&gt;"",VLOOKUP($P14,'2_入力シート(1)'!$R$7:$AD$36,V$9,FALSE),"")),"")</f>
        <v>26.5</v>
      </c>
      <c r="W17" s="181">
        <f ca="1">IF($P14&lt;&gt;"",IF(W16="その他・無回答",MAX(100-SUM($Q17:V17),0),IF(VLOOKUP($P14,'2_入力シート(1)'!$R$7:$AD$36,W$9,FALSE)&lt;&gt;"",VLOOKUP($P14,'2_入力シート(1)'!$R$7:$AD$36,W$9,FALSE),"")),"")</f>
        <v>94.1</v>
      </c>
      <c r="X17" s="181">
        <f ca="1">IF($P14&lt;&gt;"",IF(X16="その他・無回答",MAX(100-SUM($Q17:W17),0),IF(VLOOKUP($P14,'2_入力シート(1)'!$R$7:$AD$36,X$9,FALSE)&lt;&gt;"",VLOOKUP($P14,'2_入力シート(1)'!$R$7:$AD$36,X$9,FALSE),"")),"")</f>
        <v>64.7</v>
      </c>
      <c r="Y17" s="181">
        <f ca="1">IF($P14&lt;&gt;"",IF(Y16="その他・無回答",MAX(100-SUM($Q17:X17),0),IF(VLOOKUP($P14,'2_入力シート(1)'!$R$7:$AD$36,Y$9,FALSE)&lt;&gt;"",VLOOKUP($P14,'2_入力シート(1)'!$R$7:$AD$36,Y$9,FALSE),"")),"")</f>
        <v>67.599999999999994</v>
      </c>
      <c r="Z17" s="181" t="str">
        <f ca="1">IF($P14&lt;&gt;"",IF(Z16="その他・無回答",MAX(100-SUM($Q17:Y17),0),IF(VLOOKUP($P14,'2_入力シート(1)'!$R$7:$AD$36,Z$9,FALSE)&lt;&gt;"",VLOOKUP($P14,'2_入力シート(1)'!$R$7:$AD$36,Z$9,FALSE),"")),"")</f>
        <v/>
      </c>
      <c r="AA17" s="181" t="str">
        <f ca="1">IF($P14&lt;&gt;"",IF(AA16="その他・無回答",MAX(100-SUM($Q17:Z17),0),IF(VLOOKUP($P14,'2_入力シート(1)'!$R$7:$AD$36,AA$9,FALSE)&lt;&gt;"",VLOOKUP($P14,'2_入力シート(1)'!$R$7:$AD$36,AA$9,FALSE),"")),"")</f>
        <v/>
      </c>
      <c r="AB17" s="163"/>
      <c r="AG17" s="163"/>
      <c r="AH17" s="163"/>
    </row>
    <row r="18" spans="1:34" ht="30" customHeight="1" thickBot="1">
      <c r="A18" s="123"/>
      <c r="B18" s="1129"/>
      <c r="C18" s="1130"/>
      <c r="D18" s="123"/>
      <c r="E18" s="320">
        <f ca="1">IF(F18&lt;&gt;"",1,"")</f>
        <v>1</v>
      </c>
      <c r="F18" s="321" t="str">
        <f ca="1">IF(Q16&lt;&gt;"",Q16,"")</f>
        <v>学校の部活動に参加している</v>
      </c>
      <c r="G18" s="320">
        <f ca="1">IF(H18&lt;&gt;"",2,"")</f>
        <v>2</v>
      </c>
      <c r="H18" s="321" t="str">
        <f ca="1">IF(R16&lt;&gt;"",R16,"")</f>
        <v>家で勉強や読書をしている</v>
      </c>
      <c r="I18" s="320">
        <f ca="1">IF(J18&lt;&gt;"",3,"")</f>
        <v>3</v>
      </c>
      <c r="J18" s="321" t="str">
        <f ca="1">IF(S16&lt;&gt;"",S16,"")</f>
        <v>地域の活動に参加している（地域学校協働本部や地域住民などによる学習・体験プログラムを含む）</v>
      </c>
      <c r="K18" s="318"/>
      <c r="P18" s="179" t="s">
        <v>84</v>
      </c>
      <c r="Q18" s="182">
        <f ca="1">IF($P14&lt;&gt;"",IF(VLOOKUP($P14,'基礎データ（質問）'!$A$4:$L$190,Q$9,FALSE)&lt;&gt;"",VLOOKUP($P14,'基礎データ（質問）'!$A$4:$L$190,Q$9,FALSE),""),"")</f>
        <v>65.099999999999994</v>
      </c>
      <c r="R18" s="182">
        <f ca="1">IF($P14&lt;&gt;"",IF(VLOOKUP($P14,'基礎データ（質問）'!$A$4:$L$190,R$9,FALSE)&lt;&gt;"",VLOOKUP($P14,'基礎データ（質問）'!$A$4:$L$190,R$9,FALSE),""),"")</f>
        <v>34.9</v>
      </c>
      <c r="S18" s="182">
        <f ca="1">IF($P14&lt;&gt;"",IF(VLOOKUP($P14,'基礎データ（質問）'!$A$4:$L$190,S$9,FALSE)&lt;&gt;"",VLOOKUP($P14,'基礎データ（質問）'!$A$4:$L$190,S$9,FALSE),""),"")</f>
        <v>2.2999999999999998</v>
      </c>
      <c r="T18" s="182">
        <f ca="1">IF($P14&lt;&gt;"",IF(VLOOKUP($P14,'基礎データ（質問）'!$A$4:$L$190,T$9,FALSE)&lt;&gt;"",VLOOKUP($P14,'基礎データ（質問）'!$A$4:$L$190,T$9,FALSE),""),"")</f>
        <v>42</v>
      </c>
      <c r="U18" s="182">
        <f ca="1">IF($P14&lt;&gt;"",IF(VLOOKUP($P14,'基礎データ（質問）'!$A$4:$L$190,U$9,FALSE)&lt;&gt;"",VLOOKUP($P14,'基礎データ（質問）'!$A$4:$L$190,U$9,FALSE),""),"")</f>
        <v>26.2</v>
      </c>
      <c r="V18" s="182">
        <f ca="1">IF($P14&lt;&gt;"",IF(VLOOKUP($P14,'基礎データ（質問）'!$A$4:$L$190,V$9,FALSE)&lt;&gt;"",VLOOKUP($P14,'基礎データ（質問）'!$A$4:$L$190,V$9,FALSE),""),"")</f>
        <v>22.2</v>
      </c>
      <c r="W18" s="182">
        <f ca="1">IF($P14&lt;&gt;"",IF(VLOOKUP($P14,'基礎データ（質問）'!$A$4:$L$190,W$9,FALSE)&lt;&gt;"",VLOOKUP($P14,'基礎データ（質問）'!$A$4:$L$190,W$9,FALSE),""),"")</f>
        <v>82.9</v>
      </c>
      <c r="X18" s="182">
        <f ca="1">IF($P14&lt;&gt;"",IF(VLOOKUP($P14,'基礎データ（質問）'!$A$4:$L$190,X$9,FALSE)&lt;&gt;"",VLOOKUP($P14,'基礎データ（質問）'!$A$4:$L$190,X$9,FALSE),""),"")</f>
        <v>62.5</v>
      </c>
      <c r="Y18" s="182">
        <f ca="1">IF($P14&lt;&gt;"",IF(VLOOKUP($P14,'基礎データ（質問）'!$A$4:$L$190,Y$9,FALSE)&lt;&gt;"",VLOOKUP($P14,'基礎データ（質問）'!$A$4:$L$190,Y$9,FALSE),""),"")</f>
        <v>62.8</v>
      </c>
      <c r="Z18" s="182">
        <f ca="1">IF($P14&lt;&gt;"",IF(VLOOKUP($P14,'基礎データ（質問）'!$A$4:$L$190,Z$9,FALSE)&lt;&gt;"",VLOOKUP($P14,'基礎データ（質問）'!$A$4:$L$190,Z$9,FALSE),""),"")</f>
        <v>1.3</v>
      </c>
      <c r="AA18" s="182" t="e">
        <f ca="1">IF($P14&lt;&gt;"",IF(VLOOKUP($P14,'基礎データ（質問）'!$A$4:$L$190,AA$9,FALSE)&lt;&gt;"",VLOOKUP($P14,'基礎データ（質問）'!$A$4:$L$190,AA$9,FALSE),""),"")</f>
        <v>#REF!</v>
      </c>
      <c r="AB18" s="123">
        <f ca="1">P14*2+3</f>
        <v>55</v>
      </c>
      <c r="AG18" s="163"/>
      <c r="AH18" s="163"/>
    </row>
    <row r="19" spans="1:34" ht="30" customHeight="1">
      <c r="A19" s="123"/>
      <c r="B19" s="123"/>
      <c r="C19" s="123"/>
      <c r="D19" s="123"/>
      <c r="E19" s="320">
        <f ca="1">IF(F19&lt;&gt;"",4,"")</f>
        <v>4</v>
      </c>
      <c r="F19" s="321" t="str">
        <f ca="1">IF(T16&lt;&gt;"",T16,"")</f>
        <v>学習塾など学校や家以外の場所で勉強している</v>
      </c>
      <c r="G19" s="320">
        <f ca="1">IF(H19&lt;&gt;"",5,"")</f>
        <v>5</v>
      </c>
      <c r="H19" s="321" t="str">
        <f ca="1">IF(U16&lt;&gt;"",U16,"")</f>
        <v>習い事（スポーツに関する習い事を除く）をしている</v>
      </c>
      <c r="I19" s="320">
        <f ca="1">IF(J19&lt;&gt;"",6,"")</f>
        <v>6</v>
      </c>
      <c r="J19" s="321" t="str">
        <f ca="1">IF(V16&lt;&gt;"",V16,"")</f>
        <v>スポーツ（スポーツに関する習い事を含む）をしている</v>
      </c>
      <c r="K19" s="319"/>
      <c r="P19" s="179" t="s">
        <v>85</v>
      </c>
      <c r="Q19" s="182">
        <f t="shared" ref="Q19:AA19" ca="1" si="1">IF($P14&lt;&gt;"",IF(INDIRECT("'基礎データ（質問）'!"&amp;Q$10&amp;$AB18+1)&lt;&gt;"",INDIRECT("'基礎データ（質問）'!"&amp;Q$10&amp;$AB18+1),""),"")</f>
        <v>71.099999999999994</v>
      </c>
      <c r="R19" s="182">
        <f t="shared" ca="1" si="1"/>
        <v>46.1</v>
      </c>
      <c r="S19" s="182">
        <f t="shared" ca="1" si="1"/>
        <v>3.9</v>
      </c>
      <c r="T19" s="182">
        <f t="shared" ca="1" si="1"/>
        <v>38.5</v>
      </c>
      <c r="U19" s="182">
        <f t="shared" ca="1" si="1"/>
        <v>23.6</v>
      </c>
      <c r="V19" s="182">
        <f t="shared" ca="1" si="1"/>
        <v>30.4</v>
      </c>
      <c r="W19" s="182">
        <f t="shared" ca="1" si="1"/>
        <v>88.6</v>
      </c>
      <c r="X19" s="182">
        <f t="shared" ca="1" si="1"/>
        <v>68</v>
      </c>
      <c r="Y19" s="182">
        <f t="shared" ca="1" si="1"/>
        <v>62.3</v>
      </c>
      <c r="Z19" s="182">
        <f t="shared" ca="1" si="1"/>
        <v>1.2</v>
      </c>
      <c r="AA19" s="182" t="str">
        <f t="shared" ca="1" si="1"/>
        <v/>
      </c>
      <c r="AB19" s="163"/>
      <c r="AG19" s="163"/>
      <c r="AH19" s="163"/>
    </row>
    <row r="20" spans="1:34" ht="30" customHeight="1">
      <c r="A20" s="123"/>
      <c r="B20" s="123"/>
      <c r="C20" s="123"/>
      <c r="D20" s="123"/>
      <c r="E20" s="320">
        <f ca="1">IF(F20&lt;&gt;"",7,"")</f>
        <v>7</v>
      </c>
      <c r="F20" s="321" t="str">
        <f ca="1">IF(W16&lt;&gt;"",W16,"")</f>
        <v>家でテレビや動画を見たり、ゲームをしたり、SNSを利用したりしている</v>
      </c>
      <c r="G20" s="320">
        <f ca="1">IF(H20&lt;&gt;"",8,"")</f>
        <v>8</v>
      </c>
      <c r="H20" s="321" t="str">
        <f ca="1">IF(X16&lt;&gt;"",X16,"")</f>
        <v>家族と過ごしている</v>
      </c>
      <c r="I20" s="320">
        <f ca="1">IF(J20&lt;&gt;"",9,"")</f>
        <v>9</v>
      </c>
      <c r="J20" s="321" t="str">
        <f ca="1">IF(Y16&lt;&gt;"",Y16,"")</f>
        <v>友達と遊んでいる</v>
      </c>
      <c r="K20" s="319"/>
      <c r="P20" s="179"/>
      <c r="Q20" s="183"/>
      <c r="R20" s="183"/>
      <c r="S20" s="163"/>
      <c r="T20" s="122"/>
      <c r="U20" s="183"/>
      <c r="V20" s="183"/>
      <c r="W20" s="163"/>
      <c r="AB20" s="163"/>
      <c r="AG20" s="163"/>
      <c r="AH20" s="163"/>
    </row>
    <row r="21" spans="1:34" ht="30" customHeight="1" thickBot="1">
      <c r="A21" s="123"/>
      <c r="B21" s="123"/>
      <c r="C21" s="123"/>
      <c r="D21" s="123"/>
      <c r="E21" s="320">
        <f ca="1">IF(F21&lt;&gt;"",10,"")</f>
        <v>10</v>
      </c>
      <c r="F21" s="320" t="str">
        <f ca="1">IF(Z16&lt;&gt;"",Z16,"")</f>
        <v>１～９に当てはまるものがない</v>
      </c>
      <c r="G21" s="789">
        <f ca="1">IF(H21&lt;&gt;"",11,"")</f>
        <v>11</v>
      </c>
      <c r="H21" s="789">
        <f ca="1">IF(AA16&lt;&gt;"",AA16,"")</f>
        <v>219</v>
      </c>
      <c r="I21" s="789" t="str">
        <f>IF(J21&lt;&gt;"",12,"")</f>
        <v/>
      </c>
      <c r="J21" s="789" t="str">
        <f>IF(AB16&lt;&gt;"",AB16,"")</f>
        <v/>
      </c>
      <c r="K21" s="319"/>
      <c r="P21" s="179"/>
      <c r="Q21" s="183"/>
      <c r="R21" s="183"/>
      <c r="S21" s="163"/>
      <c r="T21" s="122"/>
      <c r="U21" s="183"/>
      <c r="V21" s="183"/>
      <c r="W21" s="163"/>
      <c r="AB21" s="163"/>
      <c r="AG21" s="163"/>
      <c r="AH21" s="163"/>
    </row>
    <row r="22" spans="1:34" ht="20.149999999999999" customHeight="1">
      <c r="A22" s="123"/>
      <c r="B22" s="1104" t="str">
        <f ca="1">IF(P22&lt;&gt;"",P22,"")</f>
        <v/>
      </c>
      <c r="C22" s="1105"/>
      <c r="D22" s="123"/>
      <c r="E22" s="123"/>
      <c r="F22" s="123"/>
      <c r="G22" s="123"/>
      <c r="H22" s="123"/>
      <c r="I22" s="123"/>
      <c r="J22" s="123"/>
      <c r="K22" s="123"/>
      <c r="P22" s="176" t="str">
        <f ca="1">IF(INDIRECT("'2_入力シート(1)'!R"&amp;Q22)&lt;&gt;0,INDIRECT("'2_入力シート(1)'!R"&amp;Q22),"")</f>
        <v/>
      </c>
      <c r="Q22" s="168">
        <f>Q14+1</f>
        <v>28</v>
      </c>
      <c r="R22" s="168" t="e">
        <f ca="1">P22+191</f>
        <v>#VALUE!</v>
      </c>
      <c r="S22" s="171"/>
      <c r="T22" s="171"/>
      <c r="U22" s="171"/>
      <c r="V22" s="163"/>
      <c r="W22" s="163"/>
      <c r="X22" s="163"/>
      <c r="AB22" s="163"/>
      <c r="AG22" s="163"/>
      <c r="AH22" s="163"/>
    </row>
    <row r="23" spans="1:34" ht="6.75" customHeight="1">
      <c r="A23" s="123"/>
      <c r="B23" s="1114" t="str">
        <f ca="1">IF(P24&lt;&gt;"",P24,"")</f>
        <v/>
      </c>
      <c r="C23" s="1115"/>
      <c r="D23" s="123"/>
      <c r="E23" s="123"/>
      <c r="F23" s="123"/>
      <c r="G23" s="123"/>
      <c r="H23" s="175"/>
      <c r="I23" s="123"/>
      <c r="J23" s="175"/>
      <c r="K23" s="123"/>
      <c r="P23" s="179"/>
      <c r="V23" s="163"/>
      <c r="W23" s="163"/>
      <c r="X23" s="163"/>
      <c r="AB23" s="163"/>
      <c r="AG23" s="163"/>
      <c r="AH23" s="163"/>
    </row>
    <row r="24" spans="1:34" ht="12" customHeight="1">
      <c r="A24" s="123"/>
      <c r="B24" s="1114"/>
      <c r="C24" s="1115"/>
      <c r="D24" s="123"/>
      <c r="E24" s="123"/>
      <c r="F24" s="123"/>
      <c r="G24" s="123"/>
      <c r="H24" s="123"/>
      <c r="I24" s="123"/>
      <c r="J24" s="123"/>
      <c r="K24" s="123"/>
      <c r="P24" s="177" t="str">
        <f ca="1">IF(P22&lt;&gt;"",VLOOKUP(P22,'2_入力シート(1)'!$R$7:$AD$36,2,FALSE),"")</f>
        <v/>
      </c>
      <c r="Q24" s="178"/>
      <c r="R24" s="178"/>
      <c r="S24" s="178"/>
      <c r="T24" s="178"/>
      <c r="U24" s="178"/>
      <c r="V24" s="178"/>
      <c r="W24" s="178"/>
      <c r="X24" s="178"/>
      <c r="Y24" s="178"/>
      <c r="Z24" s="178"/>
      <c r="AA24" s="178"/>
      <c r="AB24" s="163"/>
      <c r="AG24" s="163"/>
      <c r="AH24" s="163"/>
    </row>
    <row r="25" spans="1:34" ht="12" customHeight="1">
      <c r="A25" s="123"/>
      <c r="B25" s="1114"/>
      <c r="C25" s="1115"/>
      <c r="D25" s="123"/>
      <c r="E25" s="123"/>
      <c r="F25" s="123"/>
      <c r="G25" s="123"/>
      <c r="H25" s="123"/>
      <c r="I25" s="123"/>
      <c r="J25" s="123"/>
      <c r="K25" s="123"/>
      <c r="P25" s="179"/>
      <c r="Q25" s="180" t="str">
        <f t="shared" ref="Q25:AA25" ca="1" si="2">IF($P22&lt;&gt;"",IF(INDIRECT("'基礎データ（質問紙）'!"&amp;Q$10&amp;$R22)&lt;&gt;"",INDIRECT("'基礎データ（質問紙）'!"&amp;Q$10&amp;$R22),""),"")</f>
        <v/>
      </c>
      <c r="R25" s="180" t="str">
        <f t="shared" ca="1" si="2"/>
        <v/>
      </c>
      <c r="S25" s="180" t="str">
        <f t="shared" ca="1" si="2"/>
        <v/>
      </c>
      <c r="T25" s="180" t="str">
        <f t="shared" ca="1" si="2"/>
        <v/>
      </c>
      <c r="U25" s="180" t="str">
        <f t="shared" ca="1" si="2"/>
        <v/>
      </c>
      <c r="V25" s="180" t="str">
        <f t="shared" ca="1" si="2"/>
        <v/>
      </c>
      <c r="W25" s="180" t="str">
        <f t="shared" ca="1" si="2"/>
        <v/>
      </c>
      <c r="X25" s="180" t="str">
        <f t="shared" ca="1" si="2"/>
        <v/>
      </c>
      <c r="Y25" s="180" t="str">
        <f t="shared" ca="1" si="2"/>
        <v/>
      </c>
      <c r="Z25" s="180" t="str">
        <f t="shared" ca="1" si="2"/>
        <v/>
      </c>
      <c r="AA25" s="180" t="str">
        <f t="shared" ca="1" si="2"/>
        <v/>
      </c>
      <c r="AB25" s="163"/>
      <c r="AG25" s="163"/>
      <c r="AH25" s="163"/>
    </row>
    <row r="26" spans="1:34" ht="12" customHeight="1">
      <c r="A26" s="123"/>
      <c r="B26" s="1114"/>
      <c r="C26" s="1115"/>
      <c r="D26" s="123"/>
      <c r="E26" s="123"/>
      <c r="F26" s="123"/>
      <c r="G26" s="123"/>
      <c r="H26" s="123"/>
      <c r="I26" s="123"/>
      <c r="J26" s="123"/>
      <c r="K26" s="123"/>
      <c r="P26" s="179" t="s">
        <v>83</v>
      </c>
      <c r="Q26" s="181" t="str">
        <f ca="1">IF($P22&lt;&gt;"",IF(VLOOKUP($P22,'2_入力シート(1)'!$R$7:$AD$36,Q$9,FALSE)&lt;&gt;"",VLOOKUP($P22,'2_入力シート(1)'!$R$7:$AD$36,Q$9,FALSE),""),"")</f>
        <v/>
      </c>
      <c r="R26" s="181" t="str">
        <f ca="1">IF($P22&lt;&gt;"",IF(R25="その他・無回答",MAX(100-SUM($Q26:Q26),0),IF(VLOOKUP($P22,'2_入力シート(1)'!$R$7:$AD$36,R$9,FALSE)&lt;&gt;"",VLOOKUP($P22,'2_入力シート(1)'!$R$7:$AD$36,R$9,FALSE),"")),"")</f>
        <v/>
      </c>
      <c r="S26" s="181" t="str">
        <f ca="1">IF($P22&lt;&gt;"",IF(S25="その他・無回答",MAX(100-SUM($Q26:R26),0),IF(VLOOKUP($P22,'2_入力シート(1)'!$R$7:$AD$36,S$9,FALSE)&lt;&gt;"",VLOOKUP($P22,'2_入力シート(1)'!$R$7:$AD$36,S$9,FALSE),"")),"")</f>
        <v/>
      </c>
      <c r="T26" s="181" t="str">
        <f ca="1">IF($P22&lt;&gt;"",IF(T25="その他・無回答",MAX(100-SUM($Q26:S26),0),IF(VLOOKUP($P22,'2_入力シート(1)'!$R$7:$AD$36,T$9,FALSE)&lt;&gt;"",VLOOKUP($P22,'2_入力シート(1)'!$R$7:$AD$36,T$9,FALSE),"")),"")</f>
        <v/>
      </c>
      <c r="U26" s="181" t="str">
        <f ca="1">IF($P22&lt;&gt;"",IF(U25="その他・無回答",MAX(100-SUM($Q26:T26),0),IF(VLOOKUP($P22,'2_入力シート(1)'!$R$7:$AD$36,U$9,FALSE)&lt;&gt;"",VLOOKUP($P22,'2_入力シート(1)'!$R$7:$AD$36,U$9,FALSE),"")),"")</f>
        <v/>
      </c>
      <c r="V26" s="181" t="str">
        <f ca="1">IF($P22&lt;&gt;"",IF(V25="その他・無回答",MAX(100-SUM($Q26:U26),0),IF(VLOOKUP($P22,'2_入力シート(1)'!$R$7:$AD$36,V$9,FALSE)&lt;&gt;"",VLOOKUP($P22,'2_入力シート(1)'!$R$7:$AD$36,V$9,FALSE),"")),"")</f>
        <v/>
      </c>
      <c r="W26" s="181" t="str">
        <f ca="1">IF($P22&lt;&gt;"",IF(W25="その他・無回答",MAX(100-SUM($Q26:V26),0),IF(VLOOKUP($P22,'2_入力シート(1)'!$R$7:$AD$36,W$9,FALSE)&lt;&gt;"",VLOOKUP($P22,'2_入力シート(1)'!$R$7:$AD$36,W$9,FALSE),"")),"")</f>
        <v/>
      </c>
      <c r="X26" s="181" t="str">
        <f ca="1">IF($P22&lt;&gt;"",IF(X25="その他・無回答",MAX(100-SUM($Q26:W26),0),IF(VLOOKUP($P22,'2_入力シート(1)'!$R$7:$AD$36,X$9,FALSE)&lt;&gt;"",VLOOKUP($P22,'2_入力シート(1)'!$R$7:$AD$36,X$9,FALSE),"")),"")</f>
        <v/>
      </c>
      <c r="Y26" s="181" t="str">
        <f ca="1">IF($P22&lt;&gt;"",IF(Y25="その他・無回答",MAX(100-SUM($Q26:X26),0),IF(VLOOKUP($P22,'2_入力シート(1)'!$R$7:$AD$36,Y$9,FALSE)&lt;&gt;"",VLOOKUP($P22,'2_入力シート(1)'!$R$7:$AD$36,Y$9,FALSE),"")),"")</f>
        <v/>
      </c>
      <c r="Z26" s="181" t="str">
        <f ca="1">IF($P22&lt;&gt;"",IF(Z25="その他・無回答",MAX(100-SUM($Q26:Y26),0),IF(VLOOKUP($P22,'2_入力シート(1)'!$R$7:$AD$36,Z$9,FALSE)&lt;&gt;"",VLOOKUP($P22,'2_入力シート(1)'!$R$7:$AD$36,Z$9,FALSE),"")),"")</f>
        <v/>
      </c>
      <c r="AA26" s="181" t="str">
        <f ca="1">IF($P22&lt;&gt;"",IF(AA25="その他・無回答",MAX(100-SUM($Q26:Z26),0),IF(VLOOKUP($P22,'2_入力シート(1)'!$R$7:$AD$36,AA$9,FALSE)&lt;&gt;"",VLOOKUP($P22,'2_入力シート(1)'!$R$7:$AD$36,AA$9,FALSE),"")),"")</f>
        <v/>
      </c>
      <c r="AB26" s="163"/>
      <c r="AG26" s="163"/>
      <c r="AH26" s="163"/>
    </row>
    <row r="27" spans="1:34" ht="12" customHeight="1">
      <c r="A27" s="123"/>
      <c r="B27" s="1114"/>
      <c r="C27" s="1115"/>
      <c r="D27" s="123"/>
      <c r="E27" s="123"/>
      <c r="F27" s="123"/>
      <c r="G27" s="123"/>
      <c r="H27" s="123"/>
      <c r="I27" s="123"/>
      <c r="J27" s="123"/>
      <c r="K27" s="123"/>
      <c r="P27" s="179" t="s">
        <v>84</v>
      </c>
      <c r="Q27" s="182" t="str">
        <f ca="1">IF($P22&lt;&gt;"",IF(VLOOKUP($P22,'基礎データ（質問）'!$A$4:$L$190,Q$9,FALSE)&lt;&gt;"",VLOOKUP($P22,'基礎データ（質問）'!$A$4:$L$190,Q$9,FALSE),""),"")</f>
        <v/>
      </c>
      <c r="R27" s="182" t="str">
        <f ca="1">IF($P22&lt;&gt;"",IF(VLOOKUP($P22,'基礎データ（質問）'!$A$4:$L$190,R$9,FALSE)&lt;&gt;"",VLOOKUP($P22,'基礎データ（質問）'!$A$4:$L$190,R$9,FALSE),""),"")</f>
        <v/>
      </c>
      <c r="S27" s="182" t="str">
        <f ca="1">IF($P22&lt;&gt;"",IF(VLOOKUP($P22,'基礎データ（質問）'!$A$4:$L$190,S$9,FALSE)&lt;&gt;"",VLOOKUP($P22,'基礎データ（質問）'!$A$4:$L$190,S$9,FALSE),""),"")</f>
        <v/>
      </c>
      <c r="T27" s="182" t="str">
        <f ca="1">IF($P22&lt;&gt;"",IF(VLOOKUP($P22,'基礎データ（質問）'!$A$4:$L$190,T$9,FALSE)&lt;&gt;"",VLOOKUP($P22,'基礎データ（質問）'!$A$4:$L$190,T$9,FALSE),""),"")</f>
        <v/>
      </c>
      <c r="U27" s="182" t="str">
        <f ca="1">IF($P22&lt;&gt;"",IF(VLOOKUP($P22,'基礎データ（質問）'!$A$4:$L$190,U$9,FALSE)&lt;&gt;"",VLOOKUP($P22,'基礎データ（質問）'!$A$4:$L$190,U$9,FALSE),""),"")</f>
        <v/>
      </c>
      <c r="V27" s="182" t="str">
        <f ca="1">IF($P22&lt;&gt;"",IF(VLOOKUP($P22,'基礎データ（質問）'!$A$4:$L$190,V$9,FALSE)&lt;&gt;"",VLOOKUP($P22,'基礎データ（質問）'!$A$4:$L$190,V$9,FALSE),""),"")</f>
        <v/>
      </c>
      <c r="W27" s="182" t="str">
        <f ca="1">IF($P22&lt;&gt;"",IF(VLOOKUP($P22,'基礎データ（質問）'!$A$4:$L$190,W$9,FALSE)&lt;&gt;"",VLOOKUP($P22,'基礎データ（質問）'!$A$4:$L$190,W$9,FALSE),""),"")</f>
        <v/>
      </c>
      <c r="X27" s="182" t="str">
        <f ca="1">IF($P22&lt;&gt;"",IF(VLOOKUP($P22,'基礎データ（質問）'!$A$4:$L$190,X$9,FALSE)&lt;&gt;"",VLOOKUP($P22,'基礎データ（質問）'!$A$4:$L$190,X$9,FALSE),""),"")</f>
        <v/>
      </c>
      <c r="Y27" s="182" t="str">
        <f ca="1">IF($P22&lt;&gt;"",IF(VLOOKUP($P22,'基礎データ（質問）'!$A$4:$L$190,Y$9,FALSE)&lt;&gt;"",VLOOKUP($P22,'基礎データ（質問）'!$A$4:$L$190,Y$9,FALSE),""),"")</f>
        <v/>
      </c>
      <c r="Z27" s="182" t="str">
        <f ca="1">IF($P22&lt;&gt;"",IF(VLOOKUP($P22,'基礎データ（質問）'!$A$4:$L$190,Z$9,FALSE)&lt;&gt;"",VLOOKUP($P22,'基礎データ（質問）'!$A$4:$L$190,Z$9,FALSE),""),"")</f>
        <v/>
      </c>
      <c r="AA27" s="182" t="str">
        <f ca="1">IF($P22&lt;&gt;"",IF(VLOOKUP($P22,'基礎データ（質問）'!$A$4:$L$190,AA$9,FALSE)&lt;&gt;"",VLOOKUP($P22,'基礎データ（質問）'!$A$4:$L$190,AA$9,FALSE),""),"")</f>
        <v/>
      </c>
      <c r="AB27" s="123" t="e">
        <f ca="1">P22*2+3</f>
        <v>#VALUE!</v>
      </c>
      <c r="AG27" s="163"/>
      <c r="AH27" s="163"/>
    </row>
    <row r="28" spans="1:34" ht="19.5" customHeight="1" thickBot="1">
      <c r="A28" s="123"/>
      <c r="B28" s="1116"/>
      <c r="C28" s="1117"/>
      <c r="D28" s="123"/>
      <c r="E28" s="316" t="str">
        <f ca="1">IF(F28&lt;&gt;"",1,"")</f>
        <v/>
      </c>
      <c r="F28" s="317" t="str">
        <f ca="1">IF(Q25&lt;&gt;"",Q25,"")</f>
        <v/>
      </c>
      <c r="G28" s="316" t="str">
        <f ca="1">IF(H28&lt;&gt;"",2,"")</f>
        <v/>
      </c>
      <c r="H28" s="317" t="str">
        <f ca="1">IF(R25&lt;&gt;"",R25,"")</f>
        <v/>
      </c>
      <c r="I28" s="316" t="str">
        <f ca="1">IF(J28&lt;&gt;"",3,"")</f>
        <v/>
      </c>
      <c r="J28" s="317" t="str">
        <f ca="1">IF(S25&lt;&gt;"",S25,"")</f>
        <v/>
      </c>
      <c r="K28" s="318"/>
      <c r="P28" s="179" t="s">
        <v>85</v>
      </c>
      <c r="Q28" s="182" t="str">
        <f ca="1">IF($P22&lt;&gt;"",IF(INDIRECT("'基礎データ（質問紙）'!"&amp;Q$10&amp;$AB27+1)&lt;&gt;"",INDIRECT("'基礎データ（質問紙）'!"&amp;Q$10&amp;$AB27+1),""),"")</f>
        <v/>
      </c>
      <c r="R28" s="182" t="str">
        <f t="shared" ref="R28:AA28" ca="1" si="3">IF($P22&lt;&gt;"",IF(INDIRECT("'基礎データ（質問紙）'!"&amp;R$10&amp;$AB27+1)&lt;&gt;"",INDIRECT("'基礎データ（質問紙）'!"&amp;R$10&amp;$AB27+1),""),"")</f>
        <v/>
      </c>
      <c r="S28" s="182" t="str">
        <f t="shared" ca="1" si="3"/>
        <v/>
      </c>
      <c r="T28" s="182" t="str">
        <f t="shared" ca="1" si="3"/>
        <v/>
      </c>
      <c r="U28" s="182" t="str">
        <f t="shared" ca="1" si="3"/>
        <v/>
      </c>
      <c r="V28" s="182" t="str">
        <f t="shared" ca="1" si="3"/>
        <v/>
      </c>
      <c r="W28" s="182" t="str">
        <f t="shared" ca="1" si="3"/>
        <v/>
      </c>
      <c r="X28" s="182" t="str">
        <f t="shared" ca="1" si="3"/>
        <v/>
      </c>
      <c r="Y28" s="182" t="str">
        <f t="shared" ca="1" si="3"/>
        <v/>
      </c>
      <c r="Z28" s="182" t="str">
        <f t="shared" ca="1" si="3"/>
        <v/>
      </c>
      <c r="AA28" s="182" t="str">
        <f t="shared" ca="1" si="3"/>
        <v/>
      </c>
      <c r="AB28" s="163"/>
      <c r="AG28" s="163"/>
      <c r="AH28" s="163"/>
    </row>
    <row r="29" spans="1:34" ht="19.5" customHeight="1">
      <c r="A29" s="123"/>
      <c r="B29" s="123"/>
      <c r="C29" s="123"/>
      <c r="D29" s="123"/>
      <c r="E29" s="316" t="str">
        <f ca="1">IF(F29&lt;&gt;"",4,"")</f>
        <v/>
      </c>
      <c r="F29" s="317" t="str">
        <f ca="1">IF(T25&lt;&gt;"",T25,"")</f>
        <v/>
      </c>
      <c r="G29" s="316" t="str">
        <f ca="1">IF(H29&lt;&gt;"",5,"")</f>
        <v/>
      </c>
      <c r="H29" s="317" t="str">
        <f ca="1">IF(U25&lt;&gt;"",U25,"")</f>
        <v/>
      </c>
      <c r="I29" s="316" t="str">
        <f ca="1">IF(J29&lt;&gt;"",6,"")</f>
        <v/>
      </c>
      <c r="J29" s="317" t="str">
        <f ca="1">IF(V25&lt;&gt;"",V25,"")</f>
        <v/>
      </c>
      <c r="K29" s="319"/>
      <c r="P29" s="163"/>
      <c r="Q29" s="163"/>
      <c r="R29" s="163"/>
      <c r="S29" s="163"/>
      <c r="T29" s="163"/>
      <c r="U29" s="163"/>
      <c r="V29" s="163"/>
      <c r="W29" s="163"/>
      <c r="X29" s="163"/>
      <c r="AB29" s="163"/>
      <c r="AG29" s="163"/>
      <c r="AH29" s="163"/>
    </row>
    <row r="30" spans="1:34" ht="19.5" customHeight="1">
      <c r="A30" s="123"/>
      <c r="B30" s="123"/>
      <c r="C30" s="123"/>
      <c r="D30" s="123"/>
      <c r="E30" s="316" t="str">
        <f ca="1">IF(F30&lt;&gt;"",7,"")</f>
        <v/>
      </c>
      <c r="F30" s="317" t="str">
        <f ca="1">IF(W25&lt;&gt;"",W25,"")</f>
        <v/>
      </c>
      <c r="G30" s="316" t="str">
        <f ca="1">IF(H30&lt;&gt;"",8,"")</f>
        <v/>
      </c>
      <c r="H30" s="317" t="str">
        <f ca="1">IF(X25&lt;&gt;"",X25,"")</f>
        <v/>
      </c>
      <c r="I30" s="316" t="str">
        <f ca="1">IF(J30&lt;&gt;"",9,"")</f>
        <v/>
      </c>
      <c r="J30" s="317" t="str">
        <f ca="1">IF(Y25&lt;&gt;"",Y25,"")</f>
        <v/>
      </c>
      <c r="K30" s="319"/>
      <c r="P30" s="171"/>
      <c r="Q30" s="171"/>
      <c r="R30" s="171"/>
      <c r="S30" s="171"/>
      <c r="T30" s="171"/>
      <c r="U30" s="171"/>
      <c r="V30" s="163"/>
      <c r="W30" s="163"/>
      <c r="AB30" s="163"/>
      <c r="AG30" s="163"/>
      <c r="AH30" s="163"/>
    </row>
    <row r="31" spans="1:34" ht="19.5" customHeight="1">
      <c r="A31" s="123"/>
      <c r="B31" s="123"/>
      <c r="C31" s="123"/>
      <c r="D31" s="123"/>
      <c r="E31" s="316" t="str">
        <f ca="1">IF(F31&lt;&gt;"",10,"")</f>
        <v/>
      </c>
      <c r="F31" s="316" t="str">
        <f ca="1">IF(Z25&lt;&gt;"",Z25,"")</f>
        <v/>
      </c>
      <c r="G31" s="453" t="str">
        <f ca="1">IF(H31&lt;&gt;"",11,"")</f>
        <v/>
      </c>
      <c r="H31" s="453" t="str">
        <f ca="1">IF(AA25&lt;&gt;"",AA25,"")</f>
        <v/>
      </c>
      <c r="I31" s="453" t="str">
        <f>IF(J31&lt;&gt;"",12,"")</f>
        <v/>
      </c>
      <c r="J31" s="453" t="str">
        <f>IF(AB25&lt;&gt;"",AB25,"")</f>
        <v/>
      </c>
      <c r="K31" s="319"/>
      <c r="P31" s="171"/>
      <c r="V31" s="163"/>
      <c r="W31" s="163"/>
      <c r="X31" s="163"/>
      <c r="AB31" s="163"/>
      <c r="AG31" s="163"/>
      <c r="AH31" s="163"/>
    </row>
    <row r="32" spans="1:34" ht="6" hidden="1" customHeight="1">
      <c r="A32" s="166"/>
      <c r="B32" s="166"/>
      <c r="C32" s="166"/>
      <c r="D32" s="167"/>
      <c r="E32" s="167"/>
      <c r="F32" s="167"/>
      <c r="G32" s="167"/>
      <c r="H32" s="167"/>
      <c r="I32" s="167"/>
      <c r="J32" s="123"/>
      <c r="K32" s="123"/>
    </row>
    <row r="33" spans="1:32" s="123" customFormat="1" ht="13.5" customHeight="1">
      <c r="L33" s="129"/>
      <c r="M33" s="160"/>
      <c r="N33" s="160"/>
      <c r="O33" s="160"/>
      <c r="P33" s="191"/>
      <c r="Q33" s="191"/>
      <c r="R33" s="191"/>
      <c r="S33" s="191"/>
      <c r="T33" s="191"/>
      <c r="U33" s="191"/>
      <c r="V33" s="191"/>
      <c r="W33" s="129"/>
      <c r="X33" s="129"/>
      <c r="Y33" s="129"/>
      <c r="Z33" s="129"/>
      <c r="AA33" s="160"/>
      <c r="AB33" s="160"/>
      <c r="AC33" s="129"/>
      <c r="AD33" s="160"/>
      <c r="AE33" s="160"/>
      <c r="AF33" s="160"/>
    </row>
    <row r="34" spans="1:32" s="123" customFormat="1" ht="13.5" customHeight="1">
      <c r="L34" s="129"/>
      <c r="M34" s="160"/>
      <c r="N34" s="160"/>
      <c r="O34" s="160"/>
      <c r="P34" s="191"/>
      <c r="Q34" s="191"/>
      <c r="R34" s="191"/>
      <c r="S34" s="191"/>
      <c r="T34" s="191"/>
      <c r="U34" s="191"/>
      <c r="V34" s="191"/>
      <c r="W34" s="129"/>
      <c r="X34" s="129"/>
      <c r="Y34" s="129"/>
      <c r="Z34" s="129"/>
      <c r="AA34" s="160"/>
      <c r="AB34" s="160"/>
      <c r="AC34" s="129"/>
      <c r="AD34" s="160"/>
      <c r="AE34" s="160"/>
      <c r="AF34" s="160"/>
    </row>
    <row r="35" spans="1:32" s="123" customFormat="1" ht="13.5" customHeight="1">
      <c r="L35" s="129"/>
      <c r="M35" s="160"/>
      <c r="N35" s="160"/>
      <c r="O35" s="160"/>
      <c r="P35" s="192"/>
      <c r="Q35" s="192"/>
      <c r="R35" s="192"/>
      <c r="S35" s="192"/>
      <c r="T35" s="192"/>
      <c r="U35" s="192"/>
      <c r="V35" s="192"/>
      <c r="W35" s="160"/>
      <c r="X35" s="160"/>
      <c r="Y35" s="160"/>
      <c r="Z35" s="160"/>
      <c r="AA35" s="160"/>
      <c r="AB35" s="160"/>
      <c r="AC35" s="129"/>
      <c r="AD35" s="160"/>
      <c r="AE35" s="160"/>
      <c r="AF35" s="160"/>
    </row>
    <row r="36" spans="1:32" s="123" customFormat="1" ht="13.5" customHeight="1">
      <c r="L36" s="129"/>
      <c r="M36" s="160"/>
      <c r="N36" s="160"/>
      <c r="O36" s="160"/>
      <c r="P36" s="192"/>
      <c r="Q36" s="192"/>
      <c r="R36" s="192"/>
      <c r="S36" s="192"/>
      <c r="T36" s="192"/>
      <c r="U36" s="192"/>
      <c r="V36" s="192"/>
      <c r="W36" s="160"/>
      <c r="X36" s="160"/>
      <c r="Y36" s="160"/>
      <c r="Z36" s="160"/>
      <c r="AA36" s="160"/>
      <c r="AB36" s="160"/>
      <c r="AC36" s="129"/>
      <c r="AD36" s="160"/>
      <c r="AE36" s="160"/>
      <c r="AF36" s="160"/>
    </row>
    <row r="37" spans="1:32" s="129" customFormat="1">
      <c r="A37" s="123"/>
      <c r="B37" s="123"/>
      <c r="C37" s="123"/>
      <c r="D37" s="123"/>
      <c r="E37" s="123"/>
      <c r="F37" s="123"/>
      <c r="G37" s="123"/>
      <c r="H37" s="123"/>
      <c r="I37" s="123"/>
      <c r="J37" s="123"/>
      <c r="K37" s="123"/>
      <c r="L37" s="160"/>
      <c r="M37" s="160"/>
      <c r="N37" s="160"/>
      <c r="O37" s="160"/>
      <c r="P37" s="192"/>
      <c r="Q37" s="192"/>
      <c r="R37" s="192"/>
      <c r="S37" s="192"/>
      <c r="T37" s="192"/>
      <c r="U37" s="192"/>
      <c r="V37" s="192"/>
      <c r="W37" s="160"/>
      <c r="X37" s="160"/>
      <c r="Y37" s="160"/>
      <c r="Z37" s="160"/>
      <c r="AA37" s="160"/>
      <c r="AB37" s="160"/>
      <c r="AC37" s="160"/>
      <c r="AD37" s="160"/>
      <c r="AE37" s="160"/>
      <c r="AF37" s="160"/>
    </row>
    <row r="38" spans="1:32" s="129" customFormat="1">
      <c r="A38" s="123"/>
      <c r="B38" s="123"/>
      <c r="C38" s="123"/>
      <c r="D38" s="123"/>
      <c r="E38" s="123"/>
      <c r="F38" s="123"/>
      <c r="G38" s="123"/>
      <c r="H38" s="123"/>
      <c r="I38" s="123"/>
      <c r="J38" s="123"/>
      <c r="K38" s="123"/>
      <c r="L38" s="160"/>
      <c r="M38" s="160"/>
      <c r="N38" s="160"/>
      <c r="O38" s="160"/>
      <c r="P38" s="192"/>
      <c r="Q38" s="192"/>
      <c r="R38" s="192"/>
      <c r="S38" s="192"/>
      <c r="T38" s="192"/>
      <c r="U38" s="192"/>
      <c r="V38" s="192"/>
      <c r="W38" s="160"/>
      <c r="X38" s="160"/>
      <c r="Y38" s="160"/>
      <c r="Z38" s="160"/>
      <c r="AA38" s="160"/>
      <c r="AB38" s="160"/>
      <c r="AC38" s="160"/>
      <c r="AD38" s="160"/>
      <c r="AE38" s="160"/>
      <c r="AF38" s="160"/>
    </row>
    <row r="39" spans="1:32" s="129" customFormat="1">
      <c r="A39" s="123"/>
      <c r="B39" s="123"/>
      <c r="C39" s="123"/>
      <c r="D39" s="123"/>
      <c r="E39" s="123"/>
      <c r="F39" s="123"/>
      <c r="G39" s="123"/>
      <c r="H39" s="123"/>
      <c r="I39" s="123"/>
      <c r="J39" s="123"/>
      <c r="K39" s="123"/>
      <c r="P39" s="192"/>
      <c r="Q39" s="192"/>
      <c r="R39" s="192"/>
      <c r="S39" s="192"/>
      <c r="T39" s="192"/>
      <c r="U39" s="192"/>
      <c r="V39" s="192"/>
      <c r="W39" s="160"/>
      <c r="X39" s="160"/>
      <c r="Y39" s="160"/>
      <c r="Z39" s="160"/>
      <c r="AA39" s="160"/>
      <c r="AB39" s="160"/>
    </row>
    <row r="40" spans="1:32" s="160" customFormat="1">
      <c r="A40" s="123"/>
      <c r="B40" s="123"/>
      <c r="C40" s="123"/>
      <c r="D40" s="123"/>
      <c r="E40" s="123"/>
      <c r="F40" s="123"/>
      <c r="G40" s="123"/>
      <c r="H40" s="123"/>
      <c r="I40" s="123"/>
      <c r="J40" s="123"/>
      <c r="K40" s="123"/>
      <c r="P40" s="192"/>
      <c r="Q40" s="192"/>
      <c r="R40" s="192"/>
      <c r="S40" s="192"/>
      <c r="T40" s="192"/>
      <c r="U40" s="192"/>
      <c r="V40" s="192"/>
    </row>
    <row r="41" spans="1:32" s="160" customFormat="1">
      <c r="A41" s="123"/>
      <c r="B41" s="123"/>
      <c r="C41" s="123"/>
      <c r="D41" s="123"/>
      <c r="E41" s="123"/>
      <c r="F41" s="123"/>
      <c r="G41" s="123"/>
      <c r="H41" s="123"/>
      <c r="I41" s="123"/>
      <c r="J41" s="123"/>
      <c r="K41" s="123"/>
      <c r="P41" s="192"/>
      <c r="Q41" s="192"/>
      <c r="R41" s="192"/>
      <c r="S41" s="192"/>
      <c r="T41" s="192"/>
      <c r="U41" s="192"/>
      <c r="V41" s="192"/>
    </row>
    <row r="42" spans="1:32" s="160" customFormat="1">
      <c r="A42" s="123"/>
      <c r="B42" s="123"/>
      <c r="C42" s="123"/>
      <c r="D42" s="123"/>
      <c r="E42" s="123"/>
      <c r="F42" s="123"/>
      <c r="G42" s="123"/>
      <c r="H42" s="123"/>
      <c r="I42" s="123"/>
      <c r="J42" s="123"/>
      <c r="K42" s="123"/>
      <c r="P42" s="192"/>
      <c r="Q42" s="192"/>
      <c r="R42" s="192"/>
      <c r="S42" s="192"/>
      <c r="T42" s="192"/>
      <c r="U42" s="192"/>
      <c r="V42" s="192"/>
    </row>
    <row r="43" spans="1:32" s="160" customFormat="1">
      <c r="A43" s="123"/>
      <c r="B43" s="123"/>
      <c r="C43" s="123"/>
      <c r="D43" s="123"/>
      <c r="E43" s="123"/>
      <c r="F43" s="123"/>
      <c r="G43" s="123"/>
      <c r="H43" s="123"/>
      <c r="I43" s="123"/>
      <c r="J43" s="123"/>
      <c r="K43" s="123"/>
      <c r="P43" s="192"/>
      <c r="Q43" s="192"/>
      <c r="R43" s="192"/>
      <c r="S43" s="192"/>
      <c r="T43" s="192"/>
      <c r="U43" s="192"/>
      <c r="V43" s="192"/>
    </row>
    <row r="44" spans="1:32" s="160" customFormat="1">
      <c r="A44" s="123"/>
      <c r="B44" s="123"/>
      <c r="C44" s="123"/>
      <c r="D44" s="123"/>
      <c r="E44" s="123"/>
      <c r="F44" s="123"/>
      <c r="G44" s="123"/>
      <c r="H44" s="123"/>
      <c r="I44" s="123"/>
      <c r="J44" s="123"/>
      <c r="K44" s="123"/>
      <c r="P44" s="192"/>
      <c r="Q44" s="192"/>
      <c r="R44" s="192"/>
      <c r="S44" s="192"/>
      <c r="T44" s="192"/>
      <c r="U44" s="192"/>
      <c r="V44" s="192"/>
    </row>
    <row r="45" spans="1:32" s="160" customFormat="1">
      <c r="A45" s="123"/>
      <c r="B45" s="123"/>
      <c r="C45" s="123"/>
      <c r="D45" s="123"/>
      <c r="E45" s="123"/>
      <c r="F45" s="123"/>
      <c r="G45" s="123"/>
      <c r="H45" s="123"/>
      <c r="I45" s="123"/>
      <c r="J45" s="123"/>
      <c r="K45" s="123"/>
      <c r="P45" s="192"/>
      <c r="Q45" s="192"/>
      <c r="R45" s="192"/>
      <c r="S45" s="192"/>
      <c r="T45" s="192"/>
      <c r="U45" s="192"/>
      <c r="V45" s="192"/>
    </row>
    <row r="46" spans="1:32" s="160" customFormat="1">
      <c r="A46" s="123"/>
      <c r="B46" s="123"/>
      <c r="C46" s="123"/>
      <c r="D46" s="123"/>
      <c r="E46" s="123"/>
      <c r="F46" s="123"/>
      <c r="G46" s="123"/>
      <c r="H46" s="123"/>
      <c r="I46" s="123"/>
      <c r="J46" s="123"/>
      <c r="K46" s="123"/>
      <c r="P46" s="192"/>
      <c r="Q46" s="192"/>
      <c r="R46" s="192"/>
      <c r="S46" s="192"/>
      <c r="T46" s="192"/>
      <c r="U46" s="192"/>
      <c r="V46" s="192"/>
    </row>
    <row r="47" spans="1:32" s="160" customFormat="1">
      <c r="A47" s="123"/>
      <c r="B47" s="123"/>
      <c r="C47" s="123"/>
      <c r="D47" s="123"/>
      <c r="E47" s="123"/>
      <c r="F47" s="123"/>
      <c r="G47" s="123"/>
      <c r="H47" s="123"/>
      <c r="I47" s="123"/>
      <c r="J47" s="123"/>
      <c r="K47" s="123"/>
      <c r="P47" s="192"/>
      <c r="Q47" s="192"/>
      <c r="R47" s="192"/>
      <c r="S47" s="192"/>
      <c r="T47" s="192"/>
      <c r="U47" s="192"/>
      <c r="V47" s="192"/>
    </row>
    <row r="48" spans="1:32" s="160" customFormat="1">
      <c r="A48" s="123"/>
      <c r="B48" s="123"/>
      <c r="C48" s="123"/>
      <c r="D48" s="123"/>
      <c r="E48" s="123"/>
      <c r="F48" s="123"/>
      <c r="G48" s="123"/>
      <c r="H48" s="123"/>
      <c r="I48" s="123"/>
      <c r="J48" s="123"/>
      <c r="K48" s="123"/>
      <c r="P48" s="192"/>
      <c r="Q48" s="192"/>
      <c r="R48" s="192"/>
      <c r="S48" s="192"/>
      <c r="T48" s="192"/>
      <c r="U48" s="192"/>
      <c r="V48" s="192"/>
    </row>
    <row r="49" spans="1:28" s="160" customFormat="1">
      <c r="P49" s="192"/>
      <c r="Q49" s="192"/>
      <c r="R49" s="192"/>
      <c r="S49" s="192"/>
      <c r="T49" s="192"/>
      <c r="U49" s="192"/>
      <c r="V49" s="192"/>
    </row>
    <row r="50" spans="1:28" s="160" customFormat="1">
      <c r="P50" s="192"/>
      <c r="Q50" s="192"/>
      <c r="R50" s="192"/>
      <c r="S50" s="192"/>
      <c r="T50" s="192"/>
      <c r="U50" s="192"/>
      <c r="V50" s="192"/>
    </row>
    <row r="51" spans="1:28" s="160" customFormat="1">
      <c r="P51" s="192"/>
      <c r="Q51" s="192"/>
      <c r="R51" s="192"/>
      <c r="S51" s="192"/>
      <c r="T51" s="192"/>
      <c r="U51" s="192"/>
      <c r="V51" s="192"/>
    </row>
    <row r="52" spans="1:28" s="160" customFormat="1">
      <c r="P52" s="192"/>
      <c r="Q52" s="192"/>
      <c r="R52" s="192"/>
      <c r="S52" s="192"/>
      <c r="T52" s="192"/>
      <c r="U52" s="192"/>
      <c r="V52" s="192"/>
    </row>
    <row r="53" spans="1:28" s="160" customFormat="1">
      <c r="B53" s="122"/>
      <c r="C53" s="122"/>
      <c r="P53" s="192"/>
      <c r="Q53" s="192"/>
      <c r="R53" s="192"/>
      <c r="S53" s="192"/>
      <c r="T53" s="192"/>
      <c r="U53" s="192"/>
      <c r="V53" s="192"/>
    </row>
    <row r="54" spans="1:28" s="160" customFormat="1">
      <c r="A54" s="122"/>
      <c r="B54" s="122"/>
      <c r="C54" s="122"/>
      <c r="D54" s="122"/>
      <c r="E54" s="122"/>
      <c r="F54" s="122"/>
      <c r="G54" s="122"/>
      <c r="H54" s="122"/>
      <c r="I54" s="122"/>
      <c r="J54" s="122"/>
      <c r="K54" s="122"/>
      <c r="P54" s="192"/>
      <c r="Q54" s="192"/>
      <c r="R54" s="192"/>
      <c r="S54" s="192"/>
      <c r="T54" s="192"/>
      <c r="U54" s="192"/>
      <c r="V54" s="192"/>
    </row>
    <row r="55" spans="1:28" s="160" customFormat="1">
      <c r="A55" s="122"/>
      <c r="B55" s="122"/>
      <c r="C55" s="122"/>
      <c r="D55" s="122"/>
      <c r="E55" s="122"/>
      <c r="F55" s="122"/>
      <c r="G55" s="122"/>
      <c r="H55" s="122"/>
      <c r="I55" s="122"/>
      <c r="J55" s="122"/>
      <c r="K55" s="122"/>
      <c r="P55" s="192"/>
      <c r="Q55" s="192"/>
      <c r="R55" s="192"/>
      <c r="S55" s="192"/>
      <c r="T55" s="192"/>
      <c r="U55" s="192"/>
      <c r="V55" s="192"/>
    </row>
    <row r="56" spans="1:28" s="160" customFormat="1">
      <c r="A56" s="122"/>
      <c r="B56" s="122"/>
      <c r="C56" s="122"/>
      <c r="D56" s="122"/>
      <c r="E56" s="122"/>
      <c r="F56" s="122"/>
      <c r="G56" s="122"/>
      <c r="H56" s="122"/>
      <c r="I56" s="122"/>
      <c r="J56" s="122"/>
      <c r="K56" s="122"/>
      <c r="P56" s="192"/>
      <c r="Q56" s="192"/>
      <c r="R56" s="192"/>
      <c r="S56" s="192"/>
      <c r="T56" s="192"/>
      <c r="U56" s="192"/>
      <c r="V56" s="192"/>
    </row>
    <row r="57" spans="1:28" s="160" customFormat="1">
      <c r="A57" s="122"/>
      <c r="B57" s="122"/>
      <c r="C57" s="122"/>
      <c r="D57" s="122"/>
      <c r="E57" s="122"/>
      <c r="F57" s="122"/>
      <c r="G57" s="122"/>
      <c r="H57" s="122"/>
      <c r="I57" s="122"/>
      <c r="J57" s="122"/>
      <c r="K57" s="122"/>
      <c r="P57" s="192"/>
      <c r="Q57" s="192"/>
      <c r="R57" s="192"/>
      <c r="S57" s="192"/>
      <c r="T57" s="192"/>
      <c r="U57" s="192"/>
      <c r="V57" s="192"/>
    </row>
    <row r="58" spans="1:28" s="160" customFormat="1">
      <c r="A58" s="122"/>
      <c r="B58" s="122"/>
      <c r="C58" s="122"/>
      <c r="D58" s="122"/>
      <c r="E58" s="122"/>
      <c r="F58" s="122"/>
      <c r="G58" s="122"/>
      <c r="H58" s="122"/>
      <c r="I58" s="122"/>
      <c r="J58" s="122"/>
      <c r="K58" s="122"/>
      <c r="P58" s="168"/>
      <c r="Q58" s="168"/>
      <c r="R58" s="168"/>
      <c r="S58" s="168"/>
      <c r="T58" s="168"/>
      <c r="U58" s="168"/>
      <c r="V58" s="168"/>
      <c r="W58" s="122"/>
      <c r="X58" s="122"/>
      <c r="Y58" s="122"/>
      <c r="Z58" s="122"/>
    </row>
    <row r="59" spans="1:28" s="160" customFormat="1">
      <c r="A59" s="122"/>
      <c r="B59" s="122"/>
      <c r="C59" s="122"/>
      <c r="D59" s="122"/>
      <c r="E59" s="122"/>
      <c r="F59" s="122"/>
      <c r="G59" s="122"/>
      <c r="H59" s="122"/>
      <c r="I59" s="122"/>
      <c r="J59" s="122"/>
      <c r="K59" s="122"/>
      <c r="P59" s="168"/>
      <c r="Q59" s="168"/>
      <c r="R59" s="168"/>
      <c r="S59" s="168"/>
      <c r="T59" s="168"/>
      <c r="U59" s="168"/>
      <c r="V59" s="168"/>
      <c r="W59" s="122"/>
      <c r="X59" s="122"/>
      <c r="Y59" s="122"/>
      <c r="Z59" s="122"/>
    </row>
    <row r="60" spans="1:28" s="160" customFormat="1">
      <c r="A60" s="122"/>
      <c r="B60" s="122"/>
      <c r="C60" s="122"/>
      <c r="D60" s="122"/>
      <c r="E60" s="122"/>
      <c r="F60" s="122"/>
      <c r="G60" s="122"/>
      <c r="H60" s="122"/>
      <c r="I60" s="122"/>
      <c r="J60" s="122"/>
      <c r="K60" s="122"/>
      <c r="P60" s="168"/>
      <c r="Q60" s="168"/>
      <c r="R60" s="168"/>
      <c r="S60" s="168"/>
      <c r="T60" s="168"/>
      <c r="U60" s="168"/>
      <c r="V60" s="168"/>
      <c r="W60" s="122"/>
      <c r="X60" s="122"/>
      <c r="Y60" s="122"/>
      <c r="Z60" s="122"/>
      <c r="AA60" s="122"/>
      <c r="AB60" s="122"/>
    </row>
    <row r="61" spans="1:28" s="160" customFormat="1">
      <c r="A61" s="122"/>
      <c r="B61" s="122"/>
      <c r="C61" s="122"/>
      <c r="D61" s="122"/>
      <c r="E61" s="122"/>
      <c r="F61" s="122"/>
      <c r="G61" s="122"/>
      <c r="H61" s="122"/>
      <c r="I61" s="122"/>
      <c r="J61" s="122"/>
      <c r="K61" s="122"/>
      <c r="P61" s="168"/>
      <c r="Q61" s="168"/>
      <c r="R61" s="168"/>
      <c r="S61" s="168"/>
      <c r="T61" s="168"/>
      <c r="U61" s="168"/>
      <c r="V61" s="168"/>
      <c r="W61" s="122"/>
      <c r="X61" s="122"/>
      <c r="Y61" s="122"/>
      <c r="Z61" s="122"/>
      <c r="AA61" s="122"/>
      <c r="AB61" s="122"/>
    </row>
    <row r="62" spans="1:28" s="160" customFormat="1">
      <c r="A62" s="122"/>
      <c r="B62" s="122"/>
      <c r="C62" s="122"/>
      <c r="D62" s="122"/>
      <c r="E62" s="122"/>
      <c r="F62" s="122"/>
      <c r="G62" s="122"/>
      <c r="H62" s="122"/>
      <c r="I62" s="122"/>
      <c r="J62" s="122"/>
      <c r="K62" s="122"/>
      <c r="P62" s="168"/>
      <c r="Q62" s="168"/>
      <c r="R62" s="168"/>
      <c r="S62" s="168"/>
      <c r="T62" s="168"/>
      <c r="U62" s="168"/>
      <c r="V62" s="168"/>
      <c r="W62" s="122"/>
      <c r="X62" s="122"/>
      <c r="Y62" s="122"/>
      <c r="Z62" s="122"/>
      <c r="AA62" s="122"/>
      <c r="AB62" s="122"/>
    </row>
  </sheetData>
  <sheetProtection formatCells="0" selectLockedCells="1"/>
  <mergeCells count="7">
    <mergeCell ref="B23:C28"/>
    <mergeCell ref="B7:C7"/>
    <mergeCell ref="B9:C9"/>
    <mergeCell ref="B10:C10"/>
    <mergeCell ref="B12:C12"/>
    <mergeCell ref="B13:C18"/>
    <mergeCell ref="B22:C22"/>
  </mergeCells>
  <phoneticPr fontId="1"/>
  <pageMargins left="0.39370078740157483" right="0.39370078740157483" top="0.78740157480314965" bottom="0.78740157480314965" header="0.31496062992125984" footer="0.31496062992125984"/>
  <pageSetup paperSize="9" fitToHeight="0" orientation="portrait" r:id="rId1"/>
  <colBreaks count="1" manualBreakCount="1">
    <brk id="11"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CC00CC"/>
    <pageSetUpPr fitToPage="1"/>
  </sheetPr>
  <dimension ref="A1:AP96"/>
  <sheetViews>
    <sheetView view="pageBreakPreview" topLeftCell="A2" zoomScaleNormal="100" zoomScaleSheetLayoutView="100" workbookViewId="0">
      <selection activeCell="A2" sqref="A2"/>
    </sheetView>
  </sheetViews>
  <sheetFormatPr defaultColWidth="9" defaultRowHeight="13"/>
  <cols>
    <col min="1" max="1" width="1.36328125" style="122" customWidth="1"/>
    <col min="2" max="2" width="4.6328125" style="122" customWidth="1"/>
    <col min="3" max="3" width="16.6328125" style="122" customWidth="1"/>
    <col min="4" max="5" width="4.6328125" style="122" customWidth="1"/>
    <col min="6" max="6" width="16.6328125" style="122" customWidth="1"/>
    <col min="7" max="7" width="4.6328125" style="122" customWidth="1"/>
    <col min="8" max="8" width="16.6328125" style="122" customWidth="1"/>
    <col min="9" max="9" width="4.6328125" style="122" customWidth="1"/>
    <col min="10" max="10" width="16.6328125" style="122" customWidth="1"/>
    <col min="11" max="11" width="4.6328125" style="122" customWidth="1"/>
    <col min="12" max="15" width="1.6328125" style="129" customWidth="1"/>
    <col min="16" max="16" width="8.453125" style="168" customWidth="1"/>
    <col min="17" max="17" width="7.7265625" style="168" customWidth="1"/>
    <col min="18" max="22" width="6.6328125" style="168" customWidth="1"/>
    <col min="23" max="27" width="9" style="122"/>
    <col min="28" max="35" width="9" style="160"/>
    <col min="36" max="16384" width="9" style="122"/>
  </cols>
  <sheetData>
    <row r="1" spans="1:42" ht="6" hidden="1" customHeight="1">
      <c r="A1" s="166"/>
      <c r="B1" s="166"/>
      <c r="C1" s="166"/>
      <c r="D1" s="167"/>
      <c r="E1" s="167"/>
      <c r="F1" s="167"/>
      <c r="G1" s="167"/>
      <c r="H1" s="167"/>
      <c r="I1" s="167"/>
      <c r="J1" s="123"/>
      <c r="K1" s="123"/>
      <c r="O1" s="123"/>
      <c r="P1" s="185"/>
      <c r="Q1" s="185"/>
      <c r="R1" s="185"/>
      <c r="S1" s="185"/>
      <c r="T1" s="185"/>
      <c r="U1" s="185"/>
      <c r="V1" s="185"/>
      <c r="W1" s="123"/>
      <c r="X1" s="123"/>
      <c r="Y1" s="123"/>
      <c r="Z1" s="123"/>
      <c r="AA1" s="123"/>
      <c r="AB1" s="123"/>
    </row>
    <row r="2" spans="1:42" customFormat="1" ht="5.15" customHeight="1">
      <c r="A2" s="3"/>
      <c r="B2" s="270"/>
      <c r="C2" s="270"/>
      <c r="D2" s="270"/>
      <c r="E2" s="270"/>
      <c r="F2" s="270"/>
      <c r="G2" s="270"/>
      <c r="H2" s="270"/>
      <c r="I2" s="270"/>
      <c r="J2" s="270"/>
      <c r="K2" s="270"/>
      <c r="L2" s="129"/>
      <c r="M2" s="129"/>
      <c r="N2" s="129"/>
      <c r="O2" s="129"/>
      <c r="P2" s="129"/>
      <c r="Q2" s="129"/>
      <c r="R2" s="129"/>
      <c r="S2" s="129"/>
      <c r="T2" s="129"/>
      <c r="U2" s="129"/>
      <c r="V2" s="129"/>
      <c r="W2" s="129"/>
      <c r="X2" s="129"/>
      <c r="Y2" s="129"/>
      <c r="Z2" s="129"/>
      <c r="AA2" s="129"/>
      <c r="AB2" s="129"/>
      <c r="AC2" s="129"/>
      <c r="AD2" s="129"/>
      <c r="AE2" s="129"/>
      <c r="AF2" s="129"/>
    </row>
    <row r="3" spans="1:42" customFormat="1" ht="16.5">
      <c r="A3" s="3"/>
      <c r="B3" s="24" t="str">
        <f>'4_調査結果から（分析）'!B2</f>
        <v>令和６年度　長吉六反中学校のあゆみ</v>
      </c>
      <c r="C3" s="24"/>
      <c r="D3" s="24"/>
      <c r="E3" s="24"/>
      <c r="F3" s="24"/>
      <c r="G3" s="24"/>
      <c r="H3" s="24"/>
      <c r="I3" s="24"/>
      <c r="J3" s="24"/>
      <c r="K3" s="24"/>
      <c r="L3" s="129"/>
      <c r="M3" s="129"/>
      <c r="N3" s="129"/>
      <c r="O3" s="129"/>
      <c r="P3" s="129"/>
      <c r="Q3" s="129"/>
      <c r="R3" s="129"/>
      <c r="S3" s="129"/>
      <c r="T3" s="129"/>
      <c r="U3" s="129"/>
      <c r="V3" s="129"/>
      <c r="W3" s="129"/>
      <c r="X3" s="129"/>
      <c r="Y3" s="129"/>
      <c r="Z3" s="129"/>
      <c r="AA3" s="129"/>
      <c r="AB3" s="129"/>
      <c r="AC3" s="129"/>
      <c r="AD3" s="129"/>
      <c r="AE3" s="129"/>
      <c r="AF3" s="129"/>
    </row>
    <row r="4" spans="1:42" customFormat="1" ht="16.5">
      <c r="A4" s="3"/>
      <c r="B4" s="24" t="s">
        <v>14</v>
      </c>
      <c r="C4" s="24"/>
      <c r="D4" s="24"/>
      <c r="E4" s="24"/>
      <c r="F4" s="24"/>
      <c r="G4" s="24"/>
      <c r="H4" s="24"/>
      <c r="I4" s="24"/>
      <c r="J4" s="24"/>
      <c r="K4" s="24"/>
      <c r="L4" s="129"/>
      <c r="M4" s="129"/>
      <c r="N4" s="129"/>
      <c r="O4" s="129"/>
      <c r="P4" s="129"/>
      <c r="Q4" s="129"/>
      <c r="R4" s="129"/>
      <c r="S4" s="129"/>
      <c r="T4" s="129"/>
      <c r="U4" s="129"/>
      <c r="V4" s="129"/>
      <c r="W4" s="129"/>
      <c r="X4" s="129"/>
      <c r="Y4" s="129"/>
      <c r="Z4" s="129"/>
      <c r="AA4" s="129"/>
      <c r="AB4" s="129"/>
      <c r="AC4" s="129"/>
      <c r="AD4" s="129"/>
      <c r="AE4" s="129"/>
      <c r="AF4" s="129"/>
    </row>
    <row r="5" spans="1:42" customFormat="1" ht="5.15" customHeight="1">
      <c r="A5" s="3"/>
      <c r="B5" s="270"/>
      <c r="C5" s="270"/>
      <c r="D5" s="270"/>
      <c r="E5" s="270"/>
      <c r="F5" s="270"/>
      <c r="G5" s="270"/>
      <c r="H5" s="270"/>
      <c r="I5" s="270"/>
      <c r="J5" s="270"/>
      <c r="K5" s="270"/>
      <c r="L5" s="129"/>
      <c r="M5" s="129"/>
      <c r="N5" s="129"/>
      <c r="O5" s="129"/>
      <c r="P5" s="129"/>
      <c r="Q5" s="129"/>
      <c r="R5" s="129"/>
      <c r="S5" s="129"/>
      <c r="T5" s="129"/>
      <c r="U5" s="129"/>
      <c r="V5" s="129"/>
      <c r="W5" s="129"/>
      <c r="X5" s="129"/>
      <c r="Y5" s="129"/>
      <c r="Z5" s="129"/>
      <c r="AA5" s="129"/>
      <c r="AB5" s="129"/>
      <c r="AC5" s="129"/>
      <c r="AD5" s="129"/>
      <c r="AE5" s="129"/>
      <c r="AF5" s="129"/>
    </row>
    <row r="6" spans="1:42" ht="30" customHeight="1">
      <c r="A6" s="167"/>
      <c r="B6" s="1097"/>
      <c r="C6" s="1097"/>
      <c r="D6" s="167"/>
      <c r="E6" s="167"/>
      <c r="F6" s="167"/>
      <c r="G6" s="167"/>
      <c r="H6" s="167"/>
      <c r="I6" s="167"/>
      <c r="J6" s="123"/>
      <c r="K6" s="123"/>
      <c r="O6" s="123"/>
      <c r="P6" s="185" t="str">
        <f ca="1">RIGHT(CELL("filename",A1),LEN(CELL("filename",A1))-FIND("]", CELL("filename",A1)))</f>
        <v>8_学校質問より(1)</v>
      </c>
      <c r="Q6" s="193">
        <f ca="1">VALUE(LEFT(RIGHT(P6,2),1))</f>
        <v>1</v>
      </c>
      <c r="R6" s="185"/>
      <c r="S6" s="185"/>
      <c r="T6" s="185"/>
      <c r="U6" s="185"/>
      <c r="V6" s="185"/>
      <c r="W6" s="123"/>
      <c r="X6" s="123"/>
      <c r="Y6" s="123"/>
      <c r="Z6" s="123"/>
      <c r="AA6" s="123"/>
      <c r="AB6" s="123"/>
    </row>
    <row r="7" spans="1:42" ht="7" customHeight="1" thickBot="1">
      <c r="A7" s="123"/>
      <c r="B7" s="170"/>
      <c r="C7" s="170"/>
      <c r="D7" s="123"/>
      <c r="E7" s="123"/>
      <c r="F7" s="123"/>
      <c r="G7" s="123"/>
      <c r="H7" s="123"/>
      <c r="I7" s="123"/>
      <c r="J7" s="123"/>
      <c r="K7" s="123"/>
      <c r="O7" s="123"/>
      <c r="P7" s="185">
        <v>2</v>
      </c>
      <c r="Q7" s="194">
        <v>3</v>
      </c>
      <c r="R7" s="194">
        <v>4</v>
      </c>
      <c r="S7" s="194">
        <v>5</v>
      </c>
      <c r="T7" s="194">
        <v>6</v>
      </c>
      <c r="U7" s="194">
        <v>7</v>
      </c>
      <c r="V7" s="194">
        <v>8</v>
      </c>
      <c r="W7" s="194">
        <v>9</v>
      </c>
      <c r="X7" s="194">
        <v>10</v>
      </c>
      <c r="Y7" s="194">
        <v>11</v>
      </c>
      <c r="Z7" s="124">
        <v>12</v>
      </c>
      <c r="AA7" s="123">
        <v>13</v>
      </c>
      <c r="AB7" s="123">
        <v>14</v>
      </c>
      <c r="AC7" s="160">
        <v>15</v>
      </c>
      <c r="AD7" s="160">
        <v>16</v>
      </c>
      <c r="AE7" s="160">
        <v>19</v>
      </c>
      <c r="AF7" s="160">
        <v>20</v>
      </c>
      <c r="AG7" s="160">
        <v>21</v>
      </c>
      <c r="AH7" s="160">
        <v>22</v>
      </c>
      <c r="AI7" s="160">
        <v>23</v>
      </c>
      <c r="AJ7" s="160">
        <v>24</v>
      </c>
      <c r="AK7" s="160">
        <v>25</v>
      </c>
      <c r="AL7" s="160">
        <v>26</v>
      </c>
      <c r="AM7" s="160">
        <v>27</v>
      </c>
      <c r="AN7" s="160">
        <v>28</v>
      </c>
      <c r="AO7" s="160">
        <v>29</v>
      </c>
      <c r="AP7" s="160">
        <v>30</v>
      </c>
    </row>
    <row r="8" spans="1:42" ht="13.5" customHeight="1">
      <c r="A8" s="123"/>
      <c r="B8" s="1131" t="s">
        <v>79</v>
      </c>
      <c r="C8" s="1132"/>
      <c r="D8" s="123"/>
      <c r="E8" s="123"/>
      <c r="F8" s="123"/>
      <c r="G8" s="123"/>
      <c r="H8" s="123"/>
      <c r="I8" s="123"/>
      <c r="J8" s="123"/>
      <c r="K8" s="123"/>
      <c r="O8" s="123"/>
      <c r="P8" s="185"/>
      <c r="Q8" s="194" t="s">
        <v>86</v>
      </c>
      <c r="R8" s="194" t="s">
        <v>144</v>
      </c>
      <c r="S8" s="194" t="s">
        <v>87</v>
      </c>
      <c r="T8" s="194" t="s">
        <v>88</v>
      </c>
      <c r="U8" s="194" t="s">
        <v>145</v>
      </c>
      <c r="V8" s="194" t="s">
        <v>146</v>
      </c>
      <c r="W8" s="194" t="s">
        <v>147</v>
      </c>
      <c r="X8" s="194" t="s">
        <v>89</v>
      </c>
      <c r="Y8" s="194" t="s">
        <v>90</v>
      </c>
      <c r="Z8" s="194" t="s">
        <v>91</v>
      </c>
      <c r="AA8" s="123"/>
      <c r="AB8" s="194"/>
    </row>
    <row r="9" spans="1:42" ht="13.5" customHeight="1" thickBot="1">
      <c r="A9" s="167"/>
      <c r="B9" s="1133" t="s">
        <v>80</v>
      </c>
      <c r="C9" s="1134"/>
      <c r="D9" s="167"/>
      <c r="E9" s="123"/>
      <c r="F9" s="123"/>
      <c r="G9" s="123"/>
      <c r="H9" s="123"/>
      <c r="I9" s="123"/>
      <c r="J9" s="123"/>
      <c r="K9" s="123"/>
      <c r="O9" s="123"/>
      <c r="P9" s="185"/>
      <c r="Q9" s="185">
        <v>1</v>
      </c>
      <c r="R9" s="194">
        <v>2</v>
      </c>
      <c r="S9" s="194">
        <v>3</v>
      </c>
      <c r="T9" s="194">
        <v>4</v>
      </c>
      <c r="U9" s="194">
        <v>5</v>
      </c>
      <c r="V9" s="194">
        <v>6</v>
      </c>
      <c r="W9" s="194">
        <v>7</v>
      </c>
      <c r="X9" s="194">
        <v>8</v>
      </c>
      <c r="Y9" s="194">
        <v>9</v>
      </c>
      <c r="Z9" s="124">
        <v>10</v>
      </c>
      <c r="AA9" s="123"/>
      <c r="AB9" s="123"/>
    </row>
    <row r="10" spans="1:42" ht="7" customHeight="1" thickBot="1">
      <c r="A10" s="123"/>
      <c r="B10" s="123"/>
      <c r="C10" s="123"/>
      <c r="D10" s="123"/>
      <c r="E10" s="123"/>
      <c r="F10" s="123"/>
      <c r="G10" s="195"/>
      <c r="H10" s="195"/>
      <c r="I10" s="123"/>
      <c r="J10" s="123"/>
      <c r="K10" s="124"/>
      <c r="O10" s="123"/>
      <c r="P10" s="185"/>
      <c r="Q10" s="185"/>
      <c r="R10" s="185"/>
      <c r="S10" s="185"/>
      <c r="T10" s="185"/>
      <c r="U10" s="185"/>
      <c r="V10" s="185"/>
      <c r="W10" s="123"/>
      <c r="X10" s="123"/>
      <c r="Y10" s="123"/>
      <c r="Z10" s="123"/>
      <c r="AA10" s="194"/>
      <c r="AB10" s="123"/>
    </row>
    <row r="11" spans="1:42" ht="20.149999999999999" customHeight="1">
      <c r="A11" s="123"/>
      <c r="B11" s="1104" t="str">
        <f ca="1">IF(P11&lt;&gt;"",P11,"")</f>
        <v/>
      </c>
      <c r="C11" s="1105"/>
      <c r="D11" s="123"/>
      <c r="E11" s="196" t="s">
        <v>92</v>
      </c>
      <c r="F11" s="1135" t="str">
        <f ca="1">"「"&amp;S11&amp;"」を選択"</f>
        <v>「」を選択</v>
      </c>
      <c r="G11" s="1135"/>
      <c r="H11" s="1135"/>
      <c r="I11" s="1135"/>
      <c r="J11" s="1135"/>
      <c r="K11" s="123"/>
      <c r="O11" s="123"/>
      <c r="P11" s="197" t="str">
        <f ca="1">IF(INDIRECT("'2_入力シート(1)'!AG"&amp;Q11)&lt;&gt;0,INDIRECT("'2_入力シート(1)'!AG"&amp;Q11),"")</f>
        <v/>
      </c>
      <c r="Q11" s="194">
        <f ca="1">(Q6-1)*5+7</f>
        <v>7</v>
      </c>
      <c r="R11" s="194" t="e">
        <f ca="1">P11+244</f>
        <v>#VALUE!</v>
      </c>
      <c r="S11" s="185" t="str">
        <f ca="1">IFERROR(INDIRECT(CHAR(AA19)&amp;AA15),"")</f>
        <v/>
      </c>
      <c r="T11" s="185"/>
      <c r="U11" s="185"/>
      <c r="V11" s="185"/>
      <c r="W11" s="123"/>
      <c r="X11" s="123"/>
      <c r="Y11" s="123"/>
      <c r="Z11" s="123"/>
      <c r="AA11" s="123"/>
      <c r="AB11" s="127"/>
      <c r="AC11" s="198"/>
      <c r="AD11" s="198"/>
    </row>
    <row r="12" spans="1:42" ht="12" customHeight="1">
      <c r="A12" s="123"/>
      <c r="B12" s="1114" t="str">
        <f ca="1">IF(P13&lt;&gt;"",P13,"")</f>
        <v/>
      </c>
      <c r="C12" s="1115"/>
      <c r="D12" s="123"/>
      <c r="E12" s="123"/>
      <c r="F12" s="123"/>
      <c r="G12" s="123"/>
      <c r="H12" s="123"/>
      <c r="I12" s="123"/>
      <c r="J12" s="123"/>
      <c r="K12" s="123"/>
      <c r="O12" s="123"/>
      <c r="P12" s="185"/>
      <c r="Q12" s="185"/>
      <c r="R12" s="185"/>
      <c r="S12" s="194"/>
      <c r="T12" s="194"/>
      <c r="U12" s="194"/>
      <c r="V12" s="127"/>
      <c r="W12" s="127"/>
      <c r="X12" s="127"/>
      <c r="Y12" s="123"/>
      <c r="Z12" s="123"/>
      <c r="AA12" s="123"/>
      <c r="AB12" s="127"/>
      <c r="AE12" s="198"/>
      <c r="AF12" s="198"/>
    </row>
    <row r="13" spans="1:42" ht="12" customHeight="1">
      <c r="A13" s="123"/>
      <c r="B13" s="1114"/>
      <c r="C13" s="1115"/>
      <c r="D13" s="123"/>
      <c r="E13" s="123"/>
      <c r="F13" s="123"/>
      <c r="G13" s="123"/>
      <c r="H13" s="175"/>
      <c r="I13" s="123"/>
      <c r="J13" s="175"/>
      <c r="K13" s="123"/>
      <c r="O13" s="123"/>
      <c r="P13" s="244" t="str">
        <f ca="1">IF(P11&lt;&gt;"",VLOOKUP(P11,'2_入力シート(1)'!$AG$7:$AR$33,2,FALSE),"")</f>
        <v/>
      </c>
      <c r="Q13" s="185"/>
      <c r="R13" s="185"/>
      <c r="S13" s="185"/>
      <c r="T13" s="185"/>
      <c r="U13" s="185"/>
      <c r="V13" s="127"/>
      <c r="W13" s="127"/>
      <c r="X13" s="127"/>
      <c r="Y13" s="123"/>
      <c r="Z13" s="123"/>
      <c r="AA13" s="123"/>
      <c r="AB13" s="127"/>
      <c r="AE13" s="198"/>
      <c r="AF13" s="198"/>
      <c r="AG13" s="198"/>
      <c r="AH13" s="198"/>
    </row>
    <row r="14" spans="1:42" ht="12" customHeight="1">
      <c r="A14" s="123"/>
      <c r="B14" s="1114"/>
      <c r="C14" s="1115"/>
      <c r="D14" s="123"/>
      <c r="E14" s="123"/>
      <c r="F14" s="123"/>
      <c r="G14" s="123"/>
      <c r="H14" s="123"/>
      <c r="I14" s="123"/>
      <c r="J14" s="123"/>
      <c r="K14" s="123"/>
      <c r="O14" s="123"/>
      <c r="P14" s="244"/>
      <c r="Q14" s="185"/>
      <c r="R14" s="185"/>
      <c r="S14" s="185"/>
      <c r="T14" s="185"/>
      <c r="U14" s="185"/>
      <c r="V14" s="127"/>
      <c r="W14" s="127"/>
      <c r="X14" s="127"/>
      <c r="Y14" s="123"/>
      <c r="Z14" s="123"/>
      <c r="AA14" s="123"/>
      <c r="AB14" s="127"/>
      <c r="AC14" s="198"/>
      <c r="AD14" s="198"/>
      <c r="AE14" s="198"/>
      <c r="AF14" s="198"/>
      <c r="AG14" s="198"/>
      <c r="AH14" s="198"/>
    </row>
    <row r="15" spans="1:42" ht="12" customHeight="1">
      <c r="A15" s="123"/>
      <c r="B15" s="1114"/>
      <c r="C15" s="1115"/>
      <c r="D15" s="123"/>
      <c r="E15" s="123"/>
      <c r="F15" s="123"/>
      <c r="G15" s="123"/>
      <c r="H15" s="123"/>
      <c r="I15" s="123"/>
      <c r="J15" s="123"/>
      <c r="K15" s="123"/>
      <c r="O15" s="123"/>
      <c r="P15" s="199"/>
      <c r="Q15" s="243" t="str">
        <f ca="1">IF($P11&lt;&gt;"",IF(VLOOKUP($P11,'基礎データ（質問）'!$O$143:$AC$276,P$7,FALSE)&lt;&gt;"",VLOOKUP($P11,'基礎データ（質問）'!$O$143:$AC$276,P$7,FALSE),""),"")</f>
        <v/>
      </c>
      <c r="R15" s="243" t="str">
        <f ca="1">IF($P11&lt;&gt;"",IF(VLOOKUP($P11,'基礎データ（質問）'!$O$143:$AC$276,Q$7,FALSE)&lt;&gt;"",VLOOKUP($P11,'基礎データ（質問）'!$O$143:$AC$276,Q$7,FALSE),""),"")</f>
        <v/>
      </c>
      <c r="S15" s="243" t="str">
        <f ca="1">IF($P11&lt;&gt;"",IF(VLOOKUP($P11,'基礎データ（質問）'!$O$143:$AC$276,R$7,FALSE)&lt;&gt;"",VLOOKUP($P11,'基礎データ（質問）'!$O$143:$AC$276,R$7,FALSE),""),"")</f>
        <v/>
      </c>
      <c r="T15" s="243" t="str">
        <f ca="1">IF($P11&lt;&gt;"",IF(VLOOKUP($P11,'基礎データ（質問）'!$O$143:$AC$276,S$7,FALSE)&lt;&gt;"",VLOOKUP($P11,'基礎データ（質問）'!$O$143:$AC$276,S$7,FALSE),""),"")</f>
        <v/>
      </c>
      <c r="U15" s="243" t="str">
        <f ca="1">IF($P11&lt;&gt;"",IF(VLOOKUP($P11,'基礎データ（質問）'!$O$143:$AC$276,T$7,FALSE)&lt;&gt;"",VLOOKUP($P11,'基礎データ（質問）'!$O$143:$AC$276,T$7,FALSE),""),"")</f>
        <v/>
      </c>
      <c r="V15" s="243" t="str">
        <f ca="1">IF($P11&lt;&gt;"",IF(VLOOKUP($P11,'基礎データ（質問）'!$O$143:$AC$276,U$7,FALSE)&lt;&gt;"",VLOOKUP($P11,'基礎データ（質問）'!$O$143:$AC$276,U$7,FALSE),""),"")</f>
        <v/>
      </c>
      <c r="W15" s="243" t="str">
        <f ca="1">IF($P11&lt;&gt;"",IF(VLOOKUP($P11,'基礎データ（質問）'!$O$143:$AC$276,V$7,FALSE)&lt;&gt;"",VLOOKUP($P11,'基礎データ（質問）'!$O$143:$AC$276,V$7,FALSE),""),"")</f>
        <v/>
      </c>
      <c r="X15" s="243" t="str">
        <f ca="1">IF($P11&lt;&gt;"",IF(VLOOKUP($P11,'基礎データ（質問）'!$O$143:$AC$276,W$7,FALSE)&lt;&gt;"",VLOOKUP($P11,'基礎データ（質問）'!$O$143:$AC$276,W$7,FALSE),""),"")</f>
        <v/>
      </c>
      <c r="Y15" s="243" t="str">
        <f ca="1">IF($P11&lt;&gt;"",IF(VLOOKUP($P11,'基礎データ（質問）'!$O$143:$AC$276,X$7,FALSE)&lt;&gt;"",VLOOKUP($P11,'基礎データ（質問）'!$O$143:$AC$276,X$7,FALSE),""),"")</f>
        <v/>
      </c>
      <c r="Z15" s="243" t="str">
        <f ca="1">IF($P11&lt;&gt;"",IF(VLOOKUP($P11,'基礎データ（質問）'!$O$143:$AC$276,Y$7,FALSE)&lt;&gt;"",VLOOKUP($P11,'基礎データ（質問）'!$O$143:$AC$276,Y$7,FALSE),""),"")</f>
        <v/>
      </c>
      <c r="AA15" s="123">
        <f>ROW()</f>
        <v>15</v>
      </c>
      <c r="AB15" s="127"/>
      <c r="AC15" s="198"/>
      <c r="AD15" s="198"/>
      <c r="AE15" s="198"/>
      <c r="AF15" s="198"/>
      <c r="AG15" s="198"/>
      <c r="AH15" s="198"/>
    </row>
    <row r="16" spans="1:42" ht="12" customHeight="1">
      <c r="A16" s="123"/>
      <c r="B16" s="1114"/>
      <c r="C16" s="1115"/>
      <c r="D16" s="123"/>
      <c r="E16" s="123"/>
      <c r="F16" s="123"/>
      <c r="G16" s="123"/>
      <c r="H16" s="123"/>
      <c r="I16" s="123"/>
      <c r="J16" s="123"/>
      <c r="K16" s="123"/>
      <c r="O16" s="123"/>
      <c r="P16" s="244" t="s">
        <v>83</v>
      </c>
      <c r="Q16" s="200" t="str">
        <f ca="1">IF($P11&lt;&gt;"",IF(VLOOKUP($P11,'2_入力シート(1)'!$AG$7:$AR$26,Q$7,FALSE)&lt;&gt;"",VLOOKUP($P11,'2_入力シート(1)'!$AG$7:$AR$26,Q$7,FALSE),""),"")</f>
        <v/>
      </c>
      <c r="R16" s="200" t="str">
        <f ca="1">IF($P11&lt;&gt;"",IF(VLOOKUP($P11,'2_入力シート(1)'!$AG$7:$AR$26,R$7,FALSE)&lt;&gt;"",VLOOKUP($P11,'2_入力シート(1)'!$AG$7:$AR$26,R$7,FALSE),""),"")</f>
        <v/>
      </c>
      <c r="S16" s="200" t="str">
        <f ca="1">IF($P11&lt;&gt;"",IF(VLOOKUP($P11,'2_入力シート(1)'!$AG$7:$AR$26,S$7,FALSE)&lt;&gt;"",VLOOKUP($P11,'2_入力シート(1)'!$AG$7:$AR$26,S$7,FALSE),""),"")</f>
        <v/>
      </c>
      <c r="T16" s="200" t="str">
        <f ca="1">IF($P11&lt;&gt;"",IF(VLOOKUP($P11,'2_入力シート(1)'!$AG$7:$AR$26,T$7,FALSE)&lt;&gt;"",VLOOKUP($P11,'2_入力シート(1)'!$AG$7:$AR$26,T$7,FALSE),""),"")</f>
        <v/>
      </c>
      <c r="U16" s="200" t="str">
        <f ca="1">IF($P11&lt;&gt;"",IF(VLOOKUP($P11,'2_入力シート(1)'!$AG$7:$AR$26,U$7,FALSE)&lt;&gt;"",VLOOKUP($P11,'2_入力シート(1)'!$AG$7:$AR$26,U$7,FALSE),""),"")</f>
        <v/>
      </c>
      <c r="V16" s="200" t="str">
        <f ca="1">IF($P11&lt;&gt;"",IF(VLOOKUP($P11,'2_入力シート(1)'!$AG$7:$AR$26,V$7,FALSE)&lt;&gt;"",VLOOKUP($P11,'2_入力シート(1)'!$AG$7:$AR$26,V$7,FALSE),""),"")</f>
        <v/>
      </c>
      <c r="W16" s="200" t="str">
        <f ca="1">IF($P11&lt;&gt;"",IF(VLOOKUP($P11,'2_入力シート(1)'!$AG$7:$AR$26,W$7,FALSE)&lt;&gt;"",VLOOKUP($P11,'2_入力シート(1)'!$AG$7:$AR$26,W$7,FALSE),""),"")</f>
        <v/>
      </c>
      <c r="X16" s="200" t="str">
        <f ca="1">IF($P11&lt;&gt;"",IF(VLOOKUP($P11,'2_入力シート(1)'!$AG$7:$AR$26,X$7,FALSE)&lt;&gt;"",VLOOKUP($P11,'2_入力シート(1)'!$AG$7:$AR$26,X$7,FALSE),""),"")</f>
        <v/>
      </c>
      <c r="Y16" s="200" t="str">
        <f ca="1">IF($P11&lt;&gt;"",IF(VLOOKUP($P11,'2_入力シート(1)'!$AG$7:$AR$26,Y$7,FALSE)&lt;&gt;"",VLOOKUP($P11,'2_入力シート(1)'!$AG$7:$AR$26,Y$7,FALSE),""),"")</f>
        <v/>
      </c>
      <c r="Z16" s="201" t="str">
        <f ca="1">IF($P11&lt;&gt;"",IF(VLOOKUP($P11,'2_入力シート(1)'!$AG$7:$AR$26,Z$7,FALSE)&lt;&gt;"",VLOOKUP($P11,'2_入力シート(1)'!$AG$7:$AR$26,Z$7,FALSE),""),"")</f>
        <v/>
      </c>
      <c r="AA16" s="123"/>
      <c r="AB16" s="127"/>
      <c r="AC16" s="198"/>
      <c r="AD16" s="198"/>
      <c r="AE16" s="198"/>
      <c r="AF16" s="198"/>
      <c r="AG16" s="198"/>
      <c r="AH16" s="198"/>
    </row>
    <row r="17" spans="1:34" ht="12" customHeight="1">
      <c r="A17" s="123"/>
      <c r="B17" s="1114"/>
      <c r="C17" s="1115"/>
      <c r="D17" s="123"/>
      <c r="E17" s="123"/>
      <c r="F17" s="123"/>
      <c r="G17" s="123"/>
      <c r="H17" s="123"/>
      <c r="I17" s="123"/>
      <c r="J17" s="123"/>
      <c r="K17" s="123"/>
      <c r="O17" s="123"/>
      <c r="P17" s="244" t="s">
        <v>84</v>
      </c>
      <c r="Q17" s="182" t="str">
        <f ca="1">IF($P11&lt;&gt;"",IF(VLOOKUP($P11,'基礎データ（質問）'!$N$5:$AS$139,Q$7,FALSE)&lt;&gt;"",VLOOKUP($P11,'基礎データ（質問）'!$N$5:$AS$139,Q$7,FALSE),""),"")</f>
        <v/>
      </c>
      <c r="R17" s="182" t="str">
        <f ca="1">IF($P11&lt;&gt;"",IF(VLOOKUP($P11,'基礎データ（質問）'!$N$5:$AS$139,R$7,FALSE)&lt;&gt;"",VLOOKUP($P11,'基礎データ（質問）'!$N$5:$AS$139,R$7,FALSE),""),"")</f>
        <v/>
      </c>
      <c r="S17" s="182" t="str">
        <f ca="1">IF($P11&lt;&gt;"",IF(VLOOKUP($P11,'基礎データ（質問）'!$N$5:$AS$139,S$7,FALSE)&lt;&gt;"",VLOOKUP($P11,'基礎データ（質問）'!$N$5:$AS$139,S$7,FALSE),""),"")</f>
        <v/>
      </c>
      <c r="T17" s="182" t="str">
        <f ca="1">IF($P11&lt;&gt;"",IF(VLOOKUP($P11,'基礎データ（質問）'!$N$5:$AS$139,T$7,FALSE)&lt;&gt;"",VLOOKUP($P11,'基礎データ（質問）'!$N$5:$AS$139,T$7,FALSE),""),"")</f>
        <v/>
      </c>
      <c r="U17" s="182" t="str">
        <f ca="1">IF($P11&lt;&gt;"",IF(VLOOKUP($P11,'基礎データ（質問）'!$N$5:$AS$139,U$7,FALSE)&lt;&gt;"",VLOOKUP($P11,'基礎データ（質問）'!$N$5:$AS$139,U$7,FALSE),""),"")</f>
        <v/>
      </c>
      <c r="V17" s="182" t="str">
        <f ca="1">IF($P11&lt;&gt;"",IF(VLOOKUP($P11,'基礎データ（質問）'!$N$5:$AS$139,V$7,FALSE)&lt;&gt;"",VLOOKUP($P11,'基礎データ（質問）'!$N$5:$AS$139,V$7,FALSE),""),"")</f>
        <v/>
      </c>
      <c r="W17" s="182" t="str">
        <f ca="1">IF($P11&lt;&gt;"",IF(VLOOKUP($P11,'基礎データ（質問）'!$N$5:$AS$139,W$7,FALSE)&lt;&gt;"",VLOOKUP($P11,'基礎データ（質問）'!$N$5:$AS$139,W$7,FALSE),""),"")</f>
        <v/>
      </c>
      <c r="X17" s="182" t="str">
        <f ca="1">IF($P11&lt;&gt;"",IF(VLOOKUP($P11,'基礎データ（質問）'!$N$5:$AS$139,X$7,FALSE)&lt;&gt;"",VLOOKUP($P11,'基礎データ（質問）'!$N$5:$AS$139,X$7,FALSE),""),"")</f>
        <v/>
      </c>
      <c r="Y17" s="182" t="str">
        <f ca="1">IF($P11&lt;&gt;"",IF(VLOOKUP($P11,'基礎データ（質問）'!$N$5:$AS$139,Y$7,FALSE)&lt;&gt;"",VLOOKUP($P11,'基礎データ（質問）'!$N$5:$AS$139,Y$7,FALSE),""),"")</f>
        <v/>
      </c>
      <c r="Z17" s="182" t="str">
        <f ca="1">IF($P11&lt;&gt;"",IF(VLOOKUP($P11,'基礎データ（質問）'!$N$5:$AS$139,Z$7,FALSE)&lt;&gt;"",VLOOKUP($P11,'基礎データ（質問）'!$N$5:$AS$139,Z$7,FALSE),""),"")</f>
        <v/>
      </c>
      <c r="AA17" s="123" t="e">
        <f ca="1">(P11-6)*2+3</f>
        <v>#VALUE!</v>
      </c>
      <c r="AB17" s="127"/>
      <c r="AC17" s="198"/>
      <c r="AD17" s="198"/>
      <c r="AE17" s="198"/>
      <c r="AF17" s="198"/>
      <c r="AG17" s="198"/>
      <c r="AH17" s="198"/>
    </row>
    <row r="18" spans="1:34" ht="19.5" customHeight="1" thickBot="1">
      <c r="A18" s="123"/>
      <c r="B18" s="1116"/>
      <c r="C18" s="1117"/>
      <c r="D18" s="123"/>
      <c r="E18" s="320" t="str">
        <f ca="1">IF(F18&lt;&gt;"",1,"")</f>
        <v/>
      </c>
      <c r="F18" s="321" t="str">
        <f ca="1">IF(Q15&lt;&gt;"",Q15,"")</f>
        <v/>
      </c>
      <c r="G18" s="320" t="str">
        <f ca="1">IF(H18&lt;&gt;"",2,"")</f>
        <v/>
      </c>
      <c r="H18" s="321" t="str">
        <f ca="1">IF(R15&lt;&gt;"",R15,"")</f>
        <v/>
      </c>
      <c r="I18" s="320" t="str">
        <f ca="1">IF(J18&lt;&gt;"",3,"")</f>
        <v/>
      </c>
      <c r="J18" s="321" t="str">
        <f ca="1">IF(S15&lt;&gt;"",S15,"")</f>
        <v/>
      </c>
      <c r="K18" s="318"/>
      <c r="O18" s="123"/>
      <c r="P18" s="244" t="s">
        <v>85</v>
      </c>
      <c r="Q18" s="182" t="str">
        <f ca="1">IF($P11&lt;&gt;"",IF(VLOOKUP($P11,'基礎データ（質問）'!$N$5:$AS$139,AE$7,FALSE)&lt;&gt;"",VLOOKUP($P11,'基礎データ（質問）'!$N$5:$AS$139,AE$7,FALSE),""),"")</f>
        <v/>
      </c>
      <c r="R18" s="182" t="str">
        <f ca="1">IF($P11&lt;&gt;"",IF(VLOOKUP($P11,'基礎データ（質問）'!$N$5:$AS$139,AF$7,FALSE)&lt;&gt;"",VLOOKUP($P11,'基礎データ（質問）'!$N$5:$AS$139,AF$7,FALSE),""),"")</f>
        <v/>
      </c>
      <c r="S18" s="182" t="str">
        <f ca="1">IF($P11&lt;&gt;"",IF(VLOOKUP($P11,'基礎データ（質問）'!$N$5:$AS$139,AG$7,FALSE)&lt;&gt;"",VLOOKUP($P11,'基礎データ（質問）'!$N$5:$AS$139,AG$7,FALSE),""),"")</f>
        <v/>
      </c>
      <c r="T18" s="182" t="str">
        <f ca="1">IF($P11&lt;&gt;"",IF(VLOOKUP($P11,'基礎データ（質問）'!$N$5:$AS$139,AH$7,FALSE)&lt;&gt;"",VLOOKUP($P11,'基礎データ（質問）'!$N$5:$AS$139,AH$7,FALSE),""),"")</f>
        <v/>
      </c>
      <c r="U18" s="182" t="str">
        <f ca="1">IF($P11&lt;&gt;"",IF(VLOOKUP($P11,'基礎データ（質問）'!$N$5:$AS$139,AI$7,FALSE)&lt;&gt;"",VLOOKUP($P11,'基礎データ（質問）'!$N$5:$AS$139,AI$7,FALSE),""),"")</f>
        <v/>
      </c>
      <c r="V18" s="182" t="str">
        <f ca="1">IF($P11&lt;&gt;"",IF(VLOOKUP($P11,'基礎データ（質問）'!$N$5:$AS$139,AJ$7,FALSE)&lt;&gt;"",VLOOKUP($P11,'基礎データ（質問）'!$N$5:$AS$139,AJ$7,FALSE),""),"")</f>
        <v/>
      </c>
      <c r="W18" s="182" t="str">
        <f ca="1">IF($P11&lt;&gt;"",IF(VLOOKUP($P11,'基礎データ（質問）'!$N$5:$AS$139,AK$7,FALSE)&lt;&gt;"",VLOOKUP($P11,'基礎データ（質問）'!$N$5:$AS$139,AK$7,FALSE),""),"")</f>
        <v/>
      </c>
      <c r="X18" s="182" t="str">
        <f ca="1">IF($P11&lt;&gt;"",IF(VLOOKUP($P11,'基礎データ（質問）'!$N$5:$AS$139,AL$7,FALSE)&lt;&gt;"",VLOOKUP($P11,'基礎データ（質問）'!$N$5:$AS$139,AL$7,FALSE),""),"")</f>
        <v/>
      </c>
      <c r="Y18" s="182" t="str">
        <f ca="1">IF($P11&lt;&gt;"",IF(VLOOKUP($P11,'基礎データ（質問）'!$N$5:$AS$139,AM$7,FALSE)&lt;&gt;"",VLOOKUP($P11,'基礎データ（質問）'!$N$5:$AS$139,AM$7,FALSE),""),"")</f>
        <v/>
      </c>
      <c r="Z18" s="182" t="str">
        <f ca="1">IF($P11&lt;&gt;"",IF(VLOOKUP($P11,'基礎データ（質問）'!$N$5:$AS$139,AN$7,FALSE)&lt;&gt;"",VLOOKUP($P11,'基礎データ（質問）'!$N$5:$AS$139,AN$7,FALSE),""),"")</f>
        <v/>
      </c>
      <c r="AA18" s="123"/>
      <c r="AB18" s="127"/>
      <c r="AC18" s="198"/>
      <c r="AD18" s="198"/>
      <c r="AE18" s="198"/>
      <c r="AF18" s="198"/>
      <c r="AG18" s="198"/>
      <c r="AH18" s="198"/>
    </row>
    <row r="19" spans="1:34" ht="19.5" customHeight="1">
      <c r="A19" s="123"/>
      <c r="B19" s="123"/>
      <c r="C19" s="123"/>
      <c r="D19" s="123"/>
      <c r="E19" s="320" t="str">
        <f ca="1">IF(F19&lt;&gt;"",4,"")</f>
        <v/>
      </c>
      <c r="F19" s="321" t="str">
        <f ca="1">IF(T15&lt;&gt;"",T15,"")</f>
        <v/>
      </c>
      <c r="G19" s="320" t="str">
        <f ca="1">IF(H19&lt;&gt;"",5,"")</f>
        <v/>
      </c>
      <c r="H19" s="321" t="str">
        <f ca="1">IF(U15&lt;&gt;"",U15,"")</f>
        <v/>
      </c>
      <c r="I19" s="320" t="str">
        <f ca="1">IF(J19&lt;&gt;"",6,"")</f>
        <v/>
      </c>
      <c r="J19" s="321" t="str">
        <f ca="1">IF(V15&lt;&gt;"",V15,"")</f>
        <v/>
      </c>
      <c r="K19" s="318"/>
      <c r="O19" s="123"/>
      <c r="P19" s="244"/>
      <c r="Q19" s="127" t="str">
        <f t="shared" ref="Q19:Z19" ca="1" si="0">IF(Q16="○",CELL("col",Q16),"")</f>
        <v/>
      </c>
      <c r="R19" s="127" t="str">
        <f t="shared" ca="1" si="0"/>
        <v/>
      </c>
      <c r="S19" s="127" t="str">
        <f t="shared" ca="1" si="0"/>
        <v/>
      </c>
      <c r="T19" s="127" t="str">
        <f t="shared" ca="1" si="0"/>
        <v/>
      </c>
      <c r="U19" s="127" t="str">
        <f t="shared" ca="1" si="0"/>
        <v/>
      </c>
      <c r="V19" s="127" t="str">
        <f t="shared" ca="1" si="0"/>
        <v/>
      </c>
      <c r="W19" s="127" t="str">
        <f t="shared" ca="1" si="0"/>
        <v/>
      </c>
      <c r="X19" s="127" t="str">
        <f t="shared" ca="1" si="0"/>
        <v/>
      </c>
      <c r="Y19" s="127" t="str">
        <f t="shared" ca="1" si="0"/>
        <v/>
      </c>
      <c r="Z19" s="127" t="str">
        <f t="shared" ca="1" si="0"/>
        <v/>
      </c>
      <c r="AA19" s="127">
        <f ca="1">SUM(Q19:Z19)+64</f>
        <v>64</v>
      </c>
      <c r="AB19" s="127"/>
      <c r="AC19" s="198"/>
      <c r="AD19" s="198"/>
      <c r="AE19" s="198"/>
      <c r="AF19" s="198"/>
      <c r="AG19" s="198"/>
      <c r="AH19" s="198"/>
    </row>
    <row r="20" spans="1:34" ht="19.5" customHeight="1">
      <c r="A20" s="123"/>
      <c r="B20" s="123"/>
      <c r="C20" s="123"/>
      <c r="D20" s="123"/>
      <c r="E20" s="320" t="str">
        <f ca="1">IF(F20&lt;&gt;"",7,"")</f>
        <v/>
      </c>
      <c r="F20" s="321" t="str">
        <f ca="1">IF(W15&lt;&gt;"",W15,"")</f>
        <v/>
      </c>
      <c r="G20" s="320" t="str">
        <f ca="1">IF(H20&lt;&gt;"",8,"")</f>
        <v/>
      </c>
      <c r="H20" s="321" t="str">
        <f ca="1">IF(X15&lt;&gt;"",X15,"")</f>
        <v/>
      </c>
      <c r="I20" s="320" t="str">
        <f ca="1">IF(J20&lt;&gt;"",9,"")</f>
        <v/>
      </c>
      <c r="J20" s="321" t="str">
        <f ca="1">IF(Y15&lt;&gt;"",Y15,"")</f>
        <v/>
      </c>
      <c r="K20" s="318"/>
      <c r="O20" s="123"/>
      <c r="P20" s="244"/>
      <c r="Q20" s="202"/>
      <c r="R20" s="202"/>
      <c r="S20" s="127"/>
      <c r="T20" s="123"/>
      <c r="U20" s="202"/>
      <c r="V20" s="202"/>
      <c r="W20" s="127"/>
      <c r="X20" s="123"/>
      <c r="Y20" s="123"/>
      <c r="Z20" s="123"/>
      <c r="AA20" s="123"/>
      <c r="AB20" s="127"/>
      <c r="AC20" s="198"/>
      <c r="AD20" s="198"/>
      <c r="AE20" s="198"/>
      <c r="AF20" s="198"/>
      <c r="AG20" s="198"/>
      <c r="AH20" s="198"/>
    </row>
    <row r="21" spans="1:34" ht="19.5" customHeight="1" thickBot="1">
      <c r="A21" s="123"/>
      <c r="B21" s="123"/>
      <c r="C21" s="123"/>
      <c r="D21" s="123"/>
      <c r="E21" s="320" t="str">
        <f ca="1">IF(F21&lt;&gt;"",10,"")</f>
        <v/>
      </c>
      <c r="F21" s="321" t="str">
        <f ca="1">IF(Z15&lt;&gt;"",Z15,"")</f>
        <v/>
      </c>
      <c r="G21" s="318"/>
      <c r="H21" s="318"/>
      <c r="I21" s="318"/>
      <c r="J21" s="318"/>
      <c r="K21" s="318"/>
      <c r="O21" s="123"/>
      <c r="P21" s="244"/>
      <c r="Q21" s="202"/>
      <c r="R21" s="202"/>
      <c r="S21" s="127"/>
      <c r="T21" s="123"/>
      <c r="U21" s="202"/>
      <c r="V21" s="202"/>
      <c r="W21" s="127"/>
      <c r="X21" s="123"/>
      <c r="Y21" s="123"/>
      <c r="Z21" s="123"/>
      <c r="AA21" s="123"/>
      <c r="AB21" s="127"/>
      <c r="AC21" s="198"/>
      <c r="AD21" s="198"/>
      <c r="AE21" s="198"/>
      <c r="AF21" s="198"/>
      <c r="AG21" s="198"/>
      <c r="AH21" s="198"/>
    </row>
    <row r="22" spans="1:34" ht="20.149999999999999" customHeight="1">
      <c r="A22" s="123"/>
      <c r="B22" s="1104" t="str">
        <f ca="1">IF(P22&lt;&gt;"",P22,"")</f>
        <v/>
      </c>
      <c r="C22" s="1105"/>
      <c r="D22" s="123"/>
      <c r="E22" s="196" t="s">
        <v>92</v>
      </c>
      <c r="F22" s="1135" t="str">
        <f ca="1">"「"&amp;S22&amp;"」を選択"</f>
        <v>「」を選択</v>
      </c>
      <c r="G22" s="1135"/>
      <c r="H22" s="1135"/>
      <c r="I22" s="1135"/>
      <c r="J22" s="1135"/>
      <c r="K22" s="123"/>
      <c r="O22" s="123"/>
      <c r="P22" s="197" t="str">
        <f ca="1">IF(INDIRECT("'2_入力シート(1)'!AG"&amp;Q22)&lt;&gt;0,INDIRECT("'2_入力シート(1)'!AG"&amp;Q22),"")</f>
        <v/>
      </c>
      <c r="Q22" s="194">
        <f ca="1">Q11+1</f>
        <v>8</v>
      </c>
      <c r="R22" s="569" t="e">
        <f ca="1">P22+244</f>
        <v>#VALUE!</v>
      </c>
      <c r="S22" s="185" t="str">
        <f ca="1">IFERROR(INDIRECT(CHAR(AA29)&amp;AA25),"")</f>
        <v/>
      </c>
      <c r="T22" s="194"/>
      <c r="U22" s="194"/>
      <c r="V22" s="127"/>
      <c r="W22" s="127"/>
      <c r="X22" s="127"/>
      <c r="Y22" s="123"/>
      <c r="Z22" s="123"/>
      <c r="AA22" s="123"/>
      <c r="AB22" s="127"/>
      <c r="AC22" s="198"/>
      <c r="AD22" s="198"/>
      <c r="AE22" s="198"/>
      <c r="AF22" s="198"/>
      <c r="AG22" s="198"/>
      <c r="AH22" s="198"/>
    </row>
    <row r="23" spans="1:34" ht="12" customHeight="1">
      <c r="A23" s="123"/>
      <c r="B23" s="1125" t="str">
        <f ca="1">IF(P24&lt;&gt;"",P24,"")</f>
        <v/>
      </c>
      <c r="C23" s="1126"/>
      <c r="D23" s="123"/>
      <c r="E23" s="123"/>
      <c r="F23" s="123"/>
      <c r="G23" s="123"/>
      <c r="H23" s="123"/>
      <c r="I23" s="123"/>
      <c r="J23" s="123"/>
      <c r="K23" s="123"/>
      <c r="O23" s="123"/>
      <c r="P23" s="123"/>
      <c r="Q23" s="185"/>
      <c r="R23" s="185"/>
      <c r="S23" s="185"/>
      <c r="T23" s="185"/>
      <c r="U23" s="185"/>
      <c r="V23" s="127"/>
      <c r="W23" s="127"/>
      <c r="X23" s="127"/>
      <c r="Y23" s="123"/>
      <c r="Z23" s="123"/>
      <c r="AA23" s="123"/>
      <c r="AB23" s="127"/>
      <c r="AC23" s="198"/>
      <c r="AD23" s="198"/>
      <c r="AE23" s="198"/>
      <c r="AF23" s="198"/>
      <c r="AG23" s="198"/>
      <c r="AH23" s="198"/>
    </row>
    <row r="24" spans="1:34" ht="12" customHeight="1">
      <c r="A24" s="123"/>
      <c r="B24" s="1114"/>
      <c r="C24" s="1115"/>
      <c r="D24" s="123"/>
      <c r="E24" s="123"/>
      <c r="F24" s="123"/>
      <c r="G24" s="123"/>
      <c r="H24" s="175"/>
      <c r="I24" s="123"/>
      <c r="J24" s="175"/>
      <c r="K24" s="123"/>
      <c r="O24" s="123"/>
      <c r="P24" s="244" t="str">
        <f ca="1">IF(P22&lt;&gt;"",VLOOKUP(P22,'2_入力シート(1)'!$AG$7:$AR$33,2,FALSE),"")</f>
        <v/>
      </c>
      <c r="Q24" s="185"/>
      <c r="R24" s="185"/>
      <c r="S24" s="185"/>
      <c r="T24" s="185"/>
      <c r="U24" s="185"/>
      <c r="V24" s="127"/>
      <c r="W24" s="127"/>
      <c r="X24" s="127"/>
      <c r="Y24" s="123"/>
      <c r="Z24" s="123"/>
      <c r="AA24" s="123"/>
      <c r="AB24" s="127"/>
      <c r="AC24" s="198"/>
      <c r="AD24" s="198"/>
      <c r="AE24" s="198"/>
      <c r="AF24" s="198"/>
      <c r="AG24" s="198"/>
      <c r="AH24" s="198"/>
    </row>
    <row r="25" spans="1:34" ht="12" customHeight="1">
      <c r="A25" s="123"/>
      <c r="B25" s="1114"/>
      <c r="C25" s="1115"/>
      <c r="D25" s="123"/>
      <c r="E25" s="123"/>
      <c r="F25" s="123"/>
      <c r="G25" s="123"/>
      <c r="H25" s="123"/>
      <c r="I25" s="123"/>
      <c r="J25" s="123"/>
      <c r="K25" s="123"/>
      <c r="O25" s="123"/>
      <c r="P25" s="199"/>
      <c r="Q25" s="243" t="str">
        <f ca="1">IF($P22&lt;&gt;"",IF(VLOOKUP($P22,'基礎データ（質問）'!$O$143:$AC$276,P$7,FALSE)&lt;&gt;"",VLOOKUP($P22,'基礎データ（質問）'!$O$143:$AC$276,P$7,FALSE),""),"")</f>
        <v/>
      </c>
      <c r="R25" s="243" t="str">
        <f ca="1">IF($P22&lt;&gt;"",IF(VLOOKUP($P22,'基礎データ（質問）'!$O$143:$AC$276,Q$7,FALSE)&lt;&gt;"",VLOOKUP($P22,'基礎データ（質問）'!$O$143:$AC$276,Q$7,FALSE),""),"")</f>
        <v/>
      </c>
      <c r="S25" s="243" t="str">
        <f ca="1">IF($P22&lt;&gt;"",IF(VLOOKUP($P22,'基礎データ（質問）'!$O$143:$AC$276,R$7,FALSE)&lt;&gt;"",VLOOKUP($P22,'基礎データ（質問）'!$O$143:$AC$276,R$7,FALSE),""),"")</f>
        <v/>
      </c>
      <c r="T25" s="243" t="str">
        <f ca="1">IF($P22&lt;&gt;"",IF(VLOOKUP($P22,'基礎データ（質問）'!$O$143:$AC$276,S$7,FALSE)&lt;&gt;"",VLOOKUP($P22,'基礎データ（質問）'!$O$143:$AC$276,S$7,FALSE),""),"")</f>
        <v/>
      </c>
      <c r="U25" s="243" t="str">
        <f ca="1">IF($P22&lt;&gt;"",IF(VLOOKUP($P22,'基礎データ（質問）'!$O$143:$AC$276,T$7,FALSE)&lt;&gt;"",VLOOKUP($P22,'基礎データ（質問）'!$O$143:$AC$276,T$7,FALSE),""),"")</f>
        <v/>
      </c>
      <c r="V25" s="243" t="str">
        <f ca="1">IF($P22&lt;&gt;"",IF(VLOOKUP($P22,'基礎データ（質問）'!$O$143:$AC$276,U$7,FALSE)&lt;&gt;"",VLOOKUP($P22,'基礎データ（質問）'!$O$143:$AC$276,U$7,FALSE),""),"")</f>
        <v/>
      </c>
      <c r="W25" s="243" t="str">
        <f ca="1">IF($P22&lt;&gt;"",IF(VLOOKUP($P22,'基礎データ（質問）'!$O$143:$AC$276,V$7,FALSE)&lt;&gt;"",VLOOKUP($P22,'基礎データ（質問）'!$O$143:$AC$276,V$7,FALSE),""),"")</f>
        <v/>
      </c>
      <c r="X25" s="243" t="str">
        <f ca="1">IF($P22&lt;&gt;"",IF(VLOOKUP($P22,'基礎データ（質問）'!$O$143:$AC$276,W$7,FALSE)&lt;&gt;"",VLOOKUP($P22,'基礎データ（質問）'!$O$143:$AC$276,W$7,FALSE),""),"")</f>
        <v/>
      </c>
      <c r="Y25" s="243" t="str">
        <f ca="1">IF($P22&lt;&gt;"",IF(VLOOKUP($P22,'基礎データ（質問）'!$O$143:$AC$276,X$7,FALSE)&lt;&gt;"",VLOOKUP($P22,'基礎データ（質問）'!$O$143:$AC$276,X$7,FALSE),""),"")</f>
        <v/>
      </c>
      <c r="Z25" s="243" t="str">
        <f ca="1">IF($P22&lt;&gt;"",IF(VLOOKUP($P22,'基礎データ（質問）'!$O$143:$AC$276,Y$7,FALSE)&lt;&gt;"",VLOOKUP($P22,'基礎データ（質問）'!$O$143:$AC$276,Y$7,FALSE),""),"")</f>
        <v/>
      </c>
      <c r="AA25" s="123">
        <f>ROW()</f>
        <v>25</v>
      </c>
      <c r="AB25" s="127"/>
      <c r="AC25" s="198"/>
      <c r="AD25" s="198"/>
      <c r="AE25" s="198"/>
      <c r="AF25" s="198"/>
      <c r="AG25" s="198"/>
      <c r="AH25" s="198"/>
    </row>
    <row r="26" spans="1:34" ht="12" customHeight="1">
      <c r="A26" s="123"/>
      <c r="B26" s="1114"/>
      <c r="C26" s="1115"/>
      <c r="D26" s="123"/>
      <c r="E26" s="123"/>
      <c r="F26" s="123"/>
      <c r="G26" s="123"/>
      <c r="H26" s="123"/>
      <c r="I26" s="123"/>
      <c r="J26" s="123"/>
      <c r="K26" s="123"/>
      <c r="O26" s="123"/>
      <c r="P26" s="244" t="s">
        <v>83</v>
      </c>
      <c r="Q26" s="200" t="str">
        <f ca="1">IF($P22&lt;&gt;"",IF(VLOOKUP($P22,'2_入力シート(1)'!$AG$7:$AR$26,Q$7,FALSE)&lt;&gt;"",VLOOKUP($P22,'2_入力シート(1)'!$AG$7:$AR$26,Q$7,FALSE),""),"")</f>
        <v/>
      </c>
      <c r="R26" s="200" t="str">
        <f ca="1">IF($P22&lt;&gt;"",IF(VLOOKUP($P22,'2_入力シート(1)'!$AG$7:$AR$26,R$7,FALSE)&lt;&gt;"",VLOOKUP($P22,'2_入力シート(1)'!$AG$7:$AR$26,R$7,FALSE),""),"")</f>
        <v/>
      </c>
      <c r="S26" s="200" t="str">
        <f ca="1">IF($P22&lt;&gt;"",IF(VLOOKUP($P22,'2_入力シート(1)'!$AG$7:$AR$26,S$7,FALSE)&lt;&gt;"",VLOOKUP($P22,'2_入力シート(1)'!$AG$7:$AR$26,S$7,FALSE),""),"")</f>
        <v/>
      </c>
      <c r="T26" s="200" t="str">
        <f ca="1">IF($P22&lt;&gt;"",IF(VLOOKUP($P22,'2_入力シート(1)'!$AG$7:$AR$26,T$7,FALSE)&lt;&gt;"",VLOOKUP($P22,'2_入力シート(1)'!$AG$7:$AR$26,T$7,FALSE),""),"")</f>
        <v/>
      </c>
      <c r="U26" s="200" t="str">
        <f ca="1">IF($P22&lt;&gt;"",IF(VLOOKUP($P22,'2_入力シート(1)'!$AG$7:$AR$26,U$7,FALSE)&lt;&gt;"",VLOOKUP($P22,'2_入力シート(1)'!$AG$7:$AR$26,U$7,FALSE),""),"")</f>
        <v/>
      </c>
      <c r="V26" s="200" t="str">
        <f ca="1">IF($P22&lt;&gt;"",IF(VLOOKUP($P22,'2_入力シート(1)'!$AG$7:$AR$26,V$7,FALSE)&lt;&gt;"",VLOOKUP($P22,'2_入力シート(1)'!$AG$7:$AR$26,V$7,FALSE),""),"")</f>
        <v/>
      </c>
      <c r="W26" s="200" t="str">
        <f ca="1">IF($P22&lt;&gt;"",IF(VLOOKUP($P22,'2_入力シート(1)'!$AG$7:$AR$26,W$7,FALSE)&lt;&gt;"",VLOOKUP($P22,'2_入力シート(1)'!$AG$7:$AR$26,W$7,FALSE),""),"")</f>
        <v/>
      </c>
      <c r="X26" s="200" t="str">
        <f ca="1">IF($P22&lt;&gt;"",IF(VLOOKUP($P22,'2_入力シート(1)'!$AG$7:$AR$26,X$7,FALSE)&lt;&gt;"",VLOOKUP($P22,'2_入力シート(1)'!$AG$7:$AR$26,X$7,FALSE),""),"")</f>
        <v/>
      </c>
      <c r="Y26" s="200" t="str">
        <f ca="1">IF($P22&lt;&gt;"",IF(VLOOKUP($P22,'2_入力シート(1)'!$AG$7:$AR$26,Y$7,FALSE)&lt;&gt;"",VLOOKUP($P22,'2_入力シート(1)'!$AG$7:$AR$26,Y$7,FALSE),""),"")</f>
        <v/>
      </c>
      <c r="Z26" s="200" t="str">
        <f ca="1">IF($P22&lt;&gt;"",IF(VLOOKUP($P22,'2_入力シート(1)'!$AG$7:$AR$26,Z$7,FALSE)&lt;&gt;"",VLOOKUP($P22,'2_入力シート(1)'!$AG$7:$AR$26,Z$7,FALSE),""),"")</f>
        <v/>
      </c>
      <c r="AA26" s="123"/>
      <c r="AB26" s="127"/>
      <c r="AC26" s="198"/>
      <c r="AD26" s="198"/>
      <c r="AE26" s="198"/>
      <c r="AF26" s="198"/>
      <c r="AG26" s="198"/>
      <c r="AH26" s="198"/>
    </row>
    <row r="27" spans="1:34" ht="12" customHeight="1">
      <c r="A27" s="123"/>
      <c r="B27" s="1114"/>
      <c r="C27" s="1115"/>
      <c r="D27" s="123"/>
      <c r="E27" s="123"/>
      <c r="F27" s="123"/>
      <c r="G27" s="123"/>
      <c r="H27" s="123"/>
      <c r="I27" s="123"/>
      <c r="J27" s="123"/>
      <c r="K27" s="123"/>
      <c r="O27" s="123"/>
      <c r="P27" s="244" t="s">
        <v>148</v>
      </c>
      <c r="Q27" s="182" t="str">
        <f ca="1">IF($P22&lt;&gt;"",IF(VLOOKUP($P22,'基礎データ（質問）'!$N$5:$AS$139,Q$7,FALSE)&lt;&gt;"",VLOOKUP($P22,'基礎データ（質問）'!$N$5:$AS$139,Q$7,FALSE),""),"")</f>
        <v/>
      </c>
      <c r="R27" s="182" t="str">
        <f ca="1">IF($P22&lt;&gt;"",IF(VLOOKUP($P22,'基礎データ（質問）'!$N$5:$AS$139,R$7,FALSE)&lt;&gt;"",VLOOKUP($P22,'基礎データ（質問）'!$N$5:$AS$139,R$7,FALSE),""),"")</f>
        <v/>
      </c>
      <c r="S27" s="182" t="str">
        <f ca="1">IF($P22&lt;&gt;"",IF(VLOOKUP($P22,'基礎データ（質問）'!$N$5:$AS$139,S$7,FALSE)&lt;&gt;"",VLOOKUP($P22,'基礎データ（質問）'!$N$5:$AS$139,S$7,FALSE),""),"")</f>
        <v/>
      </c>
      <c r="T27" s="182" t="str">
        <f ca="1">IF($P22&lt;&gt;"",IF(VLOOKUP($P22,'基礎データ（質問）'!$N$5:$AS$139,T$7,FALSE)&lt;&gt;"",VLOOKUP($P22,'基礎データ（質問）'!$N$5:$AS$139,T$7,FALSE),""),"")</f>
        <v/>
      </c>
      <c r="U27" s="182" t="str">
        <f ca="1">IF($P22&lt;&gt;"",IF(VLOOKUP($P22,'基礎データ（質問）'!$N$5:$AS$139,U$7,FALSE)&lt;&gt;"",VLOOKUP($P22,'基礎データ（質問）'!$N$5:$AS$139,U$7,FALSE),""),"")</f>
        <v/>
      </c>
      <c r="V27" s="182" t="str">
        <f ca="1">IF($P22&lt;&gt;"",IF(VLOOKUP($P22,'基礎データ（質問）'!$N$5:$AS$139,V$7,FALSE)&lt;&gt;"",VLOOKUP($P22,'基礎データ（質問）'!$N$5:$AS$139,V$7,FALSE),""),"")</f>
        <v/>
      </c>
      <c r="W27" s="182" t="str">
        <f ca="1">IF($P22&lt;&gt;"",IF(VLOOKUP($P22,'基礎データ（質問）'!$N$5:$AS$139,W$7,FALSE)&lt;&gt;"",VLOOKUP($P22,'基礎データ（質問）'!$N$5:$AS$139,W$7,FALSE),""),"")</f>
        <v/>
      </c>
      <c r="X27" s="182" t="str">
        <f ca="1">IF($P22&lt;&gt;"",IF(VLOOKUP($P22,'基礎データ（質問）'!$N$5:$AS$139,X$7,FALSE)&lt;&gt;"",VLOOKUP($P22,'基礎データ（質問）'!$N$5:$AS$139,X$7,FALSE),""),"")</f>
        <v/>
      </c>
      <c r="Y27" s="182" t="str">
        <f ca="1">IF($P22&lt;&gt;"",IF(VLOOKUP($P22,'基礎データ（質問）'!$N$5:$AS$139,Y$7,FALSE)&lt;&gt;"",VLOOKUP($P22,'基礎データ（質問）'!$N$5:$AS$139,Y$7,FALSE),""),"")</f>
        <v/>
      </c>
      <c r="Z27" s="182" t="str">
        <f ca="1">IF($P22&lt;&gt;"",IF(VLOOKUP($P22,'基礎データ（質問）'!$N$5:$AS$139,Z$7,FALSE)&lt;&gt;"",VLOOKUP($P22,'基礎データ（質問）'!$N$5:$AS$139,Z$7,FALSE),""),"")</f>
        <v/>
      </c>
      <c r="AA27" s="123" t="e">
        <f ca="1">(P22-6)*2+3</f>
        <v>#VALUE!</v>
      </c>
      <c r="AB27" s="127"/>
      <c r="AC27" s="198"/>
      <c r="AD27" s="198"/>
      <c r="AE27" s="198"/>
      <c r="AF27" s="198"/>
      <c r="AG27" s="198"/>
      <c r="AH27" s="198"/>
    </row>
    <row r="28" spans="1:34" ht="12" customHeight="1">
      <c r="A28" s="123"/>
      <c r="B28" s="1114"/>
      <c r="C28" s="1115"/>
      <c r="D28" s="123"/>
      <c r="E28" s="123"/>
      <c r="F28" s="123"/>
      <c r="G28" s="123"/>
      <c r="H28" s="123"/>
      <c r="I28" s="123"/>
      <c r="J28" s="123"/>
      <c r="K28" s="123"/>
      <c r="O28" s="123"/>
      <c r="P28" s="244" t="s">
        <v>85</v>
      </c>
      <c r="Q28" s="182" t="str">
        <f ca="1">IF($P22&lt;&gt;"",IF(VLOOKUP($P22,'基礎データ（質問）'!$N$5:$AS$139,AE$7,FALSE)&lt;&gt;"",VLOOKUP($P22,'基礎データ（質問）'!$N$5:$AS$139,AE$7,FALSE),""),"")</f>
        <v/>
      </c>
      <c r="R28" s="182" t="str">
        <f ca="1">IF($P22&lt;&gt;"",IF(VLOOKUP($P22,'基礎データ（質問）'!$N$5:$AS$139,AF$7,FALSE)&lt;&gt;"",VLOOKUP($P22,'基礎データ（質問）'!$N$5:$AS$139,AF$7,FALSE),""),"")</f>
        <v/>
      </c>
      <c r="S28" s="182" t="str">
        <f ca="1">IF($P22&lt;&gt;"",IF(VLOOKUP($P22,'基礎データ（質問）'!$N$5:$AS$139,AG$7,FALSE)&lt;&gt;"",VLOOKUP($P22,'基礎データ（質問）'!$N$5:$AS$139,AG$7,FALSE),""),"")</f>
        <v/>
      </c>
      <c r="T28" s="182" t="str">
        <f ca="1">IF($P22&lt;&gt;"",IF(VLOOKUP($P22,'基礎データ（質問）'!$N$5:$AS$139,AH$7,FALSE)&lt;&gt;"",VLOOKUP($P22,'基礎データ（質問）'!$N$5:$AS$139,AH$7,FALSE),""),"")</f>
        <v/>
      </c>
      <c r="U28" s="182" t="str">
        <f ca="1">IF($P22&lt;&gt;"",IF(VLOOKUP($P22,'基礎データ（質問）'!$N$5:$AS$139,AI$7,FALSE)&lt;&gt;"",VLOOKUP($P22,'基礎データ（質問）'!$N$5:$AS$139,AI$7,FALSE),""),"")</f>
        <v/>
      </c>
      <c r="V28" s="182" t="str">
        <f ca="1">IF($P22&lt;&gt;"",IF(VLOOKUP($P22,'基礎データ（質問）'!$N$5:$AS$139,AJ$7,FALSE)&lt;&gt;"",VLOOKUP($P22,'基礎データ（質問）'!$N$5:$AS$139,AJ$7,FALSE),""),"")</f>
        <v/>
      </c>
      <c r="W28" s="182" t="str">
        <f ca="1">IF($P22&lt;&gt;"",IF(VLOOKUP($P22,'基礎データ（質問）'!$N$5:$AS$139,AK$7,FALSE)&lt;&gt;"",VLOOKUP($P22,'基礎データ（質問）'!$N$5:$AS$139,AK$7,FALSE),""),"")</f>
        <v/>
      </c>
      <c r="X28" s="182" t="str">
        <f ca="1">IF($P22&lt;&gt;"",IF(VLOOKUP($P22,'基礎データ（質問）'!$N$5:$AS$139,AL$7,FALSE)&lt;&gt;"",VLOOKUP($P22,'基礎データ（質問）'!$N$5:$AS$139,AL$7,FALSE),""),"")</f>
        <v/>
      </c>
      <c r="Y28" s="182" t="str">
        <f ca="1">IF($P22&lt;&gt;"",IF(VLOOKUP($P22,'基礎データ（質問）'!$N$5:$AS$139,AM$7,FALSE)&lt;&gt;"",VLOOKUP($P22,'基礎データ（質問）'!$N$5:$AS$139,AM$7,FALSE),""),"")</f>
        <v/>
      </c>
      <c r="Z28" s="182" t="str">
        <f ca="1">IF($P22&lt;&gt;"",IF(VLOOKUP($P22,'基礎データ（質問）'!$N$5:$AS$139,AN$7,FALSE)&lt;&gt;"",VLOOKUP($P22,'基礎データ（質問）'!$N$5:$AS$139,AN$7,FALSE),""),"")</f>
        <v/>
      </c>
      <c r="AA28" s="123"/>
      <c r="AB28" s="127"/>
      <c r="AC28" s="198"/>
      <c r="AD28" s="198"/>
      <c r="AE28" s="198"/>
      <c r="AF28" s="198"/>
      <c r="AG28" s="198"/>
      <c r="AH28" s="198"/>
    </row>
    <row r="29" spans="1:34" ht="19.5" customHeight="1" thickBot="1">
      <c r="A29" s="123"/>
      <c r="B29" s="1116"/>
      <c r="C29" s="1117"/>
      <c r="D29" s="123"/>
      <c r="E29" s="320" t="str">
        <f ca="1">IF(F29&lt;&gt;"",1,"")</f>
        <v/>
      </c>
      <c r="F29" s="321" t="str">
        <f ca="1">IF(Q25&lt;&gt;"",Q25,"")</f>
        <v/>
      </c>
      <c r="G29" s="320" t="str">
        <f ca="1">IF(H29&lt;&gt;"",2,"")</f>
        <v/>
      </c>
      <c r="H29" s="321" t="str">
        <f ca="1">IF(R25&lt;&gt;"",R25,"")</f>
        <v/>
      </c>
      <c r="I29" s="320" t="str">
        <f ca="1">IF(J29&lt;&gt;"",3,"")</f>
        <v/>
      </c>
      <c r="J29" s="321" t="str">
        <f ca="1">IF(S25&lt;&gt;"",S25,"")</f>
        <v/>
      </c>
      <c r="K29" s="319"/>
      <c r="O29" s="123"/>
      <c r="P29" s="244"/>
      <c r="Q29" s="127" t="str">
        <f t="shared" ref="Q29:Z29" ca="1" si="1">IF(Q26="○",CELL("col",Q26),"")</f>
        <v/>
      </c>
      <c r="R29" s="127" t="str">
        <f t="shared" ca="1" si="1"/>
        <v/>
      </c>
      <c r="S29" s="127" t="str">
        <f t="shared" ca="1" si="1"/>
        <v/>
      </c>
      <c r="T29" s="127" t="str">
        <f t="shared" ca="1" si="1"/>
        <v/>
      </c>
      <c r="U29" s="127" t="str">
        <f t="shared" ca="1" si="1"/>
        <v/>
      </c>
      <c r="V29" s="127" t="str">
        <f t="shared" ca="1" si="1"/>
        <v/>
      </c>
      <c r="W29" s="127" t="str">
        <f t="shared" ca="1" si="1"/>
        <v/>
      </c>
      <c r="X29" s="127" t="str">
        <f t="shared" ca="1" si="1"/>
        <v/>
      </c>
      <c r="Y29" s="127" t="str">
        <f t="shared" ca="1" si="1"/>
        <v/>
      </c>
      <c r="Z29" s="127" t="str">
        <f t="shared" ca="1" si="1"/>
        <v/>
      </c>
      <c r="AA29" s="127">
        <f ca="1">SUM(Q29:Z29)+64</f>
        <v>64</v>
      </c>
      <c r="AB29" s="127"/>
      <c r="AC29" s="198"/>
      <c r="AD29" s="198"/>
      <c r="AE29" s="198"/>
      <c r="AF29" s="198"/>
      <c r="AG29" s="198"/>
      <c r="AH29" s="198"/>
    </row>
    <row r="30" spans="1:34" ht="19.5" customHeight="1">
      <c r="A30" s="123"/>
      <c r="B30" s="123"/>
      <c r="C30" s="123"/>
      <c r="D30" s="123"/>
      <c r="E30" s="320" t="str">
        <f ca="1">IF(F30&lt;&gt;"",4,"")</f>
        <v/>
      </c>
      <c r="F30" s="321" t="str">
        <f ca="1">IF(T25&lt;&gt;"",T25,"")</f>
        <v/>
      </c>
      <c r="G30" s="320" t="str">
        <f ca="1">IF(H30&lt;&gt;"",5,"")</f>
        <v/>
      </c>
      <c r="H30" s="321" t="str">
        <f ca="1">IF(U25&lt;&gt;"",U25,"")</f>
        <v/>
      </c>
      <c r="I30" s="320" t="str">
        <f ca="1">IF(J30&lt;&gt;"",6,"")</f>
        <v/>
      </c>
      <c r="J30" s="321" t="str">
        <f ca="1">IF(V25&lt;&gt;"",V25,"")</f>
        <v/>
      </c>
      <c r="K30" s="319"/>
      <c r="O30" s="123"/>
      <c r="P30" s="127"/>
      <c r="Q30" s="127"/>
      <c r="R30" s="127"/>
      <c r="S30" s="127"/>
      <c r="T30" s="127"/>
      <c r="U30" s="127"/>
      <c r="V30" s="127"/>
      <c r="W30" s="127"/>
      <c r="X30" s="127"/>
      <c r="Y30" s="123"/>
      <c r="Z30" s="123"/>
      <c r="AA30" s="127"/>
      <c r="AB30" s="127"/>
      <c r="AC30" s="198"/>
      <c r="AD30" s="198"/>
      <c r="AE30" s="198"/>
      <c r="AF30" s="198"/>
      <c r="AG30" s="198"/>
      <c r="AH30" s="198"/>
    </row>
    <row r="31" spans="1:34" ht="19.5" customHeight="1">
      <c r="A31" s="123"/>
      <c r="B31" s="123"/>
      <c r="C31" s="123"/>
      <c r="D31" s="123"/>
      <c r="E31" s="320" t="str">
        <f ca="1">IF(F31&lt;&gt;"",7,"")</f>
        <v/>
      </c>
      <c r="F31" s="321" t="str">
        <f ca="1">IF(W25&lt;&gt;"",W25,"")</f>
        <v/>
      </c>
      <c r="G31" s="320" t="str">
        <f ca="1">IF(H31&lt;&gt;"",8,"")</f>
        <v/>
      </c>
      <c r="H31" s="321" t="str">
        <f ca="1">IF(X25&lt;&gt;"",X25,"")</f>
        <v/>
      </c>
      <c r="I31" s="320" t="str">
        <f ca="1">IF(J31&lt;&gt;"",9,"")</f>
        <v/>
      </c>
      <c r="J31" s="321" t="str">
        <f ca="1">IF(Y25&lt;&gt;"",Y25,"")</f>
        <v/>
      </c>
      <c r="K31" s="319"/>
      <c r="O31" s="123"/>
      <c r="P31" s="197" t="str">
        <f ca="1">IF(INDIRECT("'2_入力シート(1)'!AG"&amp;Q31)&lt;&gt;0,INDIRECT("'2_入力シート(1)'!AG"&amp;Q31),"")</f>
        <v/>
      </c>
      <c r="Q31" s="123">
        <f ca="1">Q22+1</f>
        <v>9</v>
      </c>
      <c r="R31" s="127" t="e">
        <f ca="1">P31+244</f>
        <v>#VALUE!</v>
      </c>
      <c r="S31" s="185" t="str">
        <f ca="1">IFERROR(INDIRECT(CHAR(AA39)&amp;AA34),"")</f>
        <v/>
      </c>
      <c r="T31" s="194"/>
      <c r="U31" s="194"/>
      <c r="V31" s="127"/>
      <c r="W31" s="127"/>
      <c r="X31" s="123"/>
      <c r="Y31" s="123"/>
      <c r="Z31" s="123"/>
      <c r="AA31" s="127"/>
      <c r="AB31" s="127"/>
      <c r="AC31" s="198"/>
      <c r="AD31" s="198"/>
      <c r="AE31" s="198"/>
      <c r="AF31" s="198"/>
      <c r="AG31" s="198"/>
      <c r="AH31" s="198"/>
    </row>
    <row r="32" spans="1:34" ht="19.5" customHeight="1" thickBot="1">
      <c r="A32" s="123"/>
      <c r="B32" s="123"/>
      <c r="C32" s="123"/>
      <c r="D32" s="123"/>
      <c r="E32" s="320" t="str">
        <f ca="1">IF(F32&lt;&gt;"",10,"")</f>
        <v/>
      </c>
      <c r="F32" s="321" t="str">
        <f ca="1">IF(Z25&lt;&gt;"",Z25,"")</f>
        <v/>
      </c>
      <c r="G32" s="322"/>
      <c r="H32" s="322"/>
      <c r="I32" s="322"/>
      <c r="J32" s="322"/>
      <c r="K32" s="318"/>
      <c r="O32" s="123"/>
      <c r="P32" s="123"/>
      <c r="Q32" s="123"/>
      <c r="R32" s="123"/>
      <c r="S32" s="123"/>
      <c r="T32" s="194"/>
      <c r="U32" s="194"/>
      <c r="V32" s="127"/>
      <c r="W32" s="127"/>
      <c r="X32" s="127"/>
      <c r="Y32" s="123"/>
      <c r="Z32" s="123"/>
      <c r="AA32" s="123"/>
      <c r="AB32" s="127"/>
      <c r="AC32" s="198"/>
      <c r="AD32" s="198"/>
      <c r="AE32" s="198"/>
      <c r="AF32" s="198"/>
      <c r="AG32" s="198"/>
      <c r="AH32" s="198"/>
    </row>
    <row r="33" spans="1:34" ht="20.149999999999999" customHeight="1">
      <c r="A33" s="123"/>
      <c r="B33" s="1104" t="str">
        <f ca="1">IF(P31&lt;&gt;"",P31,"")</f>
        <v/>
      </c>
      <c r="C33" s="1105"/>
      <c r="D33" s="123"/>
      <c r="E33" s="196" t="s">
        <v>92</v>
      </c>
      <c r="F33" s="1135" t="str">
        <f ca="1">"「"&amp;S31&amp;"」を選択"</f>
        <v>「」を選択</v>
      </c>
      <c r="G33" s="1135"/>
      <c r="H33" s="1135"/>
      <c r="I33" s="1135"/>
      <c r="J33" s="1135"/>
      <c r="K33" s="123"/>
      <c r="O33" s="123"/>
      <c r="P33" s="244" t="str">
        <f ca="1">IF(P31&lt;&gt;"",VLOOKUP(P31,'2_入力シート(1)'!$AG$7:$AR$33,2,FALSE),"")</f>
        <v/>
      </c>
      <c r="Q33" s="122"/>
      <c r="R33" s="122"/>
      <c r="S33" s="122"/>
      <c r="T33" s="122"/>
      <c r="U33" s="122"/>
      <c r="V33" s="243" t="str">
        <f ca="1">IFERROR(IF(INDIRECT("'基礎データ（質問紙）'!"&amp;V$8&amp;$R31)&lt;&gt;"",INDIRECT("'基礎データ（質問紙）'!"&amp;V$8&amp;$R31),""),"")</f>
        <v/>
      </c>
      <c r="W33" s="243" t="str">
        <f ca="1">IFERROR(IF(INDIRECT("'基礎データ（質問紙）'!"&amp;W$8&amp;$R31)&lt;&gt;"",INDIRECT("'基礎データ（質問紙）'!"&amp;W$8&amp;$R31),""),"")</f>
        <v/>
      </c>
      <c r="X33" s="243" t="str">
        <f ca="1">IFERROR(IF(INDIRECT("'基礎データ（質問紙）'!"&amp;X$8&amp;$R31)&lt;&gt;"",INDIRECT("'基礎データ（質問紙）'!"&amp;X$8&amp;$R31),""),"")</f>
        <v/>
      </c>
      <c r="Y33" s="243" t="str">
        <f ca="1">IFERROR(IF(INDIRECT("'基礎データ（質問紙）'!"&amp;Y$8&amp;$R31)&lt;&gt;"",INDIRECT("'基礎データ（質問紙）'!"&amp;Y$8&amp;$R31),""),"")</f>
        <v/>
      </c>
      <c r="Z33" s="243" t="str">
        <f ca="1">IFERROR(IF(INDIRECT("'基礎データ（質問紙）'!"&amp;Z$8&amp;$R31)&lt;&gt;"",INDIRECT("'基礎データ（質問紙）'!"&amp;Z$8&amp;$R31),""),"")</f>
        <v/>
      </c>
      <c r="AA33" s="123"/>
      <c r="AB33" s="127"/>
      <c r="AC33" s="198"/>
      <c r="AD33" s="198"/>
      <c r="AE33" s="198"/>
      <c r="AF33" s="198"/>
      <c r="AG33" s="198"/>
      <c r="AH33" s="198"/>
    </row>
    <row r="34" spans="1:34" ht="12" customHeight="1">
      <c r="A34" s="123"/>
      <c r="B34" s="1125" t="str">
        <f ca="1">IF(P33&lt;&gt;"",P33,"")</f>
        <v/>
      </c>
      <c r="C34" s="1126"/>
      <c r="D34" s="123"/>
      <c r="E34" s="123"/>
      <c r="F34" s="123"/>
      <c r="G34" s="123"/>
      <c r="H34" s="123"/>
      <c r="I34" s="123"/>
      <c r="J34" s="123"/>
      <c r="K34" s="123"/>
      <c r="O34" s="123"/>
      <c r="P34" s="244"/>
      <c r="Q34" s="1136" t="str">
        <f ca="1">IF($P31&lt;&gt;"",IF(VLOOKUP($P31,'基礎データ（質問）'!$O$143:$AC$276,P$7,FALSE)&lt;&gt;"",VLOOKUP($P31,'基礎データ（質問）'!$O$143:$AC$276,P$7,FALSE),""),"")</f>
        <v/>
      </c>
      <c r="R34" s="1136" t="str">
        <f ca="1">IF($P31&lt;&gt;"",IF(VLOOKUP($P31,'基礎データ（質問）'!$O$143:$AC$276,Q$7,FALSE)&lt;&gt;"",VLOOKUP($P31,'基礎データ（質問）'!$O$143:$AC$276,Q$7,FALSE),""),"")</f>
        <v/>
      </c>
      <c r="S34" s="1136" t="str">
        <f ca="1">IF($P31&lt;&gt;"",IF(VLOOKUP($P31,'基礎データ（質問）'!$O$143:$AC$276,R$7,FALSE)&lt;&gt;"",VLOOKUP($P31,'基礎データ（質問）'!$O$143:$AC$276,R$7,FALSE),""),"")</f>
        <v/>
      </c>
      <c r="T34" s="1136" t="str">
        <f ca="1">IF($P31&lt;&gt;"",IF(VLOOKUP($P31,'基礎データ（質問）'!$O$143:$AC$276,S$7,FALSE)&lt;&gt;"",VLOOKUP($P31,'基礎データ（質問）'!$O$143:$AC$276,S$7,FALSE),""),"")</f>
        <v/>
      </c>
      <c r="U34" s="1136" t="str">
        <f ca="1">IF($P31&lt;&gt;"",IF(VLOOKUP($P31,'基礎データ（質問）'!$O$143:$AC$276,T$7,FALSE)&lt;&gt;"",VLOOKUP($P31,'基礎データ（質問）'!$O$143:$AC$276,T$7,FALSE),""),"")</f>
        <v/>
      </c>
      <c r="V34" s="1136" t="str">
        <f ca="1">IF($P31&lt;&gt;"",IF(VLOOKUP($P31,'基礎データ（質問）'!$O$143:$AC$276,U$7,FALSE)&lt;&gt;"",VLOOKUP($P31,'基礎データ（質問）'!$O$143:$AC$276,U$7,FALSE),""),"")</f>
        <v/>
      </c>
      <c r="W34" s="1136" t="str">
        <f ca="1">IF($P31&lt;&gt;"",IF(VLOOKUP($P31,'基礎データ（質問）'!$O$143:$AC$276,V$7,FALSE)&lt;&gt;"",VLOOKUP($P31,'基礎データ（質問）'!$O$143:$AC$276,V$7,FALSE),""),"")</f>
        <v/>
      </c>
      <c r="X34" s="1136" t="str">
        <f ca="1">IF($P31&lt;&gt;"",IF(VLOOKUP($P31,'基礎データ（質問）'!$O$143:$AC$276,W$7,FALSE)&lt;&gt;"",VLOOKUP($P31,'基礎データ（質問）'!$O$143:$AC$276,W$7,FALSE),""),"")</f>
        <v/>
      </c>
      <c r="Y34" s="1136" t="str">
        <f ca="1">IF($P31&lt;&gt;"",IF(VLOOKUP($P31,'基礎データ（質問）'!$O$143:$AC$276,X$7,FALSE)&lt;&gt;"",VLOOKUP($P31,'基礎データ（質問）'!$O$143:$AC$276,X$7,FALSE),""),"")</f>
        <v/>
      </c>
      <c r="Z34" s="1136" t="str">
        <f ca="1">IF($P31&lt;&gt;"",IF(VLOOKUP($P31,'基礎データ（質問）'!$O$143:$AC$276,Y$7,FALSE)&lt;&gt;"",VLOOKUP($P31,'基礎データ（質問）'!$O$143:$AC$276,Y$7,FALSE),""),"")</f>
        <v/>
      </c>
      <c r="AA34" s="1138">
        <f>ROW()</f>
        <v>34</v>
      </c>
      <c r="AB34" s="127"/>
      <c r="AC34" s="198"/>
      <c r="AD34" s="198"/>
      <c r="AE34" s="198"/>
      <c r="AF34" s="198"/>
      <c r="AG34" s="198"/>
      <c r="AH34" s="198"/>
    </row>
    <row r="35" spans="1:34" ht="12" customHeight="1">
      <c r="A35" s="123"/>
      <c r="B35" s="1114"/>
      <c r="C35" s="1115"/>
      <c r="D35" s="123"/>
      <c r="E35" s="123"/>
      <c r="F35" s="123"/>
      <c r="G35" s="123"/>
      <c r="H35" s="175"/>
      <c r="I35" s="123"/>
      <c r="J35" s="175"/>
      <c r="K35" s="123"/>
      <c r="O35" s="123"/>
      <c r="P35" s="199"/>
      <c r="Q35" s="1137" t="str">
        <f>IF($P29&lt;&gt;"",IF(VLOOKUP($P29,'基礎データ（質問）'!$N$5:$AS$139,Q$7,FALSE)&lt;&gt;"",VLOOKUP($P29,'基礎データ（質問）'!$N$5:$AS$139,Q$7,FALSE),""),"")</f>
        <v/>
      </c>
      <c r="R35" s="1137" t="str">
        <f>IF($P29&lt;&gt;"",IF(VLOOKUP($P29,'基礎データ（質問）'!$N$5:$AS$139,R$7,FALSE)&lt;&gt;"",VLOOKUP($P29,'基礎データ（質問）'!$N$5:$AS$139,R$7,FALSE),""),"")</f>
        <v/>
      </c>
      <c r="S35" s="1137" t="str">
        <f>IF($P29&lt;&gt;"",IF(VLOOKUP($P29,'基礎データ（質問）'!$N$5:$AS$139,S$7,FALSE)&lt;&gt;"",VLOOKUP($P29,'基礎データ（質問）'!$N$5:$AS$139,S$7,FALSE),""),"")</f>
        <v/>
      </c>
      <c r="T35" s="1137" t="str">
        <f>IF($P29&lt;&gt;"",IF(VLOOKUP($P29,'基礎データ（質問）'!$N$5:$AS$139,T$7,FALSE)&lt;&gt;"",VLOOKUP($P29,'基礎データ（質問）'!$N$5:$AS$139,T$7,FALSE),""),"")</f>
        <v/>
      </c>
      <c r="U35" s="1137" t="str">
        <f>IF($P29&lt;&gt;"",IF(VLOOKUP($P29,'基礎データ（質問）'!$N$5:$AS$139,U$7,FALSE)&lt;&gt;"",VLOOKUP($P29,'基礎データ（質問）'!$N$5:$AS$139,U$7,FALSE),""),"")</f>
        <v/>
      </c>
      <c r="V35" s="1137" t="str">
        <f>IF($P29&lt;&gt;"",IF(VLOOKUP($P29,'基礎データ（質問）'!$N$5:$AS$139,V$7,FALSE)&lt;&gt;"",VLOOKUP($P29,'基礎データ（質問）'!$N$5:$AS$139,V$7,FALSE),""),"")</f>
        <v/>
      </c>
      <c r="W35" s="1137" t="str">
        <f>IF($P29&lt;&gt;"",IF(VLOOKUP($P29,'基礎データ（質問）'!$N$5:$AS$139,W$7,FALSE)&lt;&gt;"",VLOOKUP($P29,'基礎データ（質問）'!$N$5:$AS$139,W$7,FALSE),""),"")</f>
        <v/>
      </c>
      <c r="X35" s="1137" t="str">
        <f>IF($P29&lt;&gt;"",IF(VLOOKUP($P29,'基礎データ（質問）'!$N$5:$AS$139,X$7,FALSE)&lt;&gt;"",VLOOKUP($P29,'基礎データ（質問）'!$N$5:$AS$139,X$7,FALSE),""),"")</f>
        <v/>
      </c>
      <c r="Y35" s="1137" t="str">
        <f>IF($P29&lt;&gt;"",IF(VLOOKUP($P29,'基礎データ（質問）'!$N$5:$AS$139,Y$7,FALSE)&lt;&gt;"",VLOOKUP($P29,'基礎データ（質問）'!$N$5:$AS$139,Y$7,FALSE),""),"")</f>
        <v/>
      </c>
      <c r="Z35" s="1137" t="str">
        <f>IF($P29&lt;&gt;"",IF(VLOOKUP($P29,'基礎データ（質問）'!$N$5:$AS$139,Z$7,FALSE)&lt;&gt;"",VLOOKUP($P29,'基礎データ（質問）'!$N$5:$AS$139,Z$7,FALSE),""),"")</f>
        <v/>
      </c>
      <c r="AA35" s="1138"/>
      <c r="AB35" s="127"/>
      <c r="AC35" s="198"/>
      <c r="AD35" s="198"/>
      <c r="AE35" s="198"/>
      <c r="AF35" s="198"/>
      <c r="AG35" s="198"/>
      <c r="AH35" s="198"/>
    </row>
    <row r="36" spans="1:34" ht="12" customHeight="1">
      <c r="A36" s="123"/>
      <c r="B36" s="1114"/>
      <c r="C36" s="1115"/>
      <c r="D36" s="123"/>
      <c r="E36" s="123"/>
      <c r="F36" s="123"/>
      <c r="G36" s="123"/>
      <c r="H36" s="123"/>
      <c r="I36" s="123"/>
      <c r="J36" s="123"/>
      <c r="K36" s="123"/>
      <c r="O36" s="123"/>
      <c r="P36" s="244" t="s">
        <v>83</v>
      </c>
      <c r="Q36" s="200" t="str">
        <f ca="1">IF($P31&lt;&gt;"",IF(VLOOKUP($P31,'2_入力シート(1)'!$AG$7:$AR$26,Q$7,FALSE)&lt;&gt;"",VLOOKUP($P31,'2_入力シート(1)'!$AG$7:$AR$26,Q$7,FALSE),""),"")</f>
        <v/>
      </c>
      <c r="R36" s="200" t="str">
        <f ca="1">IF($P31&lt;&gt;"",IF(VLOOKUP($P31,'2_入力シート(1)'!$AG$7:$AR$26,R$7,FALSE)&lt;&gt;"",VLOOKUP($P31,'2_入力シート(1)'!$AG$7:$AR$26,R$7,FALSE),""),"")</f>
        <v/>
      </c>
      <c r="S36" s="200" t="str">
        <f ca="1">IF($P31&lt;&gt;"",IF(VLOOKUP($P31,'2_入力シート(1)'!$AG$7:$AR$26,S$7,FALSE)&lt;&gt;"",VLOOKUP($P31,'2_入力シート(1)'!$AG$7:$AR$26,S$7,FALSE),""),"")</f>
        <v/>
      </c>
      <c r="T36" s="200" t="str">
        <f ca="1">IF($P31&lt;&gt;"",IF(VLOOKUP($P31,'2_入力シート(1)'!$AG$7:$AR$26,T$7,FALSE)&lt;&gt;"",VLOOKUP($P31,'2_入力シート(1)'!$AG$7:$AR$26,T$7,FALSE),""),"")</f>
        <v/>
      </c>
      <c r="U36" s="200" t="str">
        <f ca="1">IF($P31&lt;&gt;"",IF(VLOOKUP($P31,'2_入力シート(1)'!$AG$7:$AR$26,U$7,FALSE)&lt;&gt;"",VLOOKUP($P31,'2_入力シート(1)'!$AG$7:$AR$26,U$7,FALSE),""),"")</f>
        <v/>
      </c>
      <c r="V36" s="200" t="str">
        <f ca="1">IF($P31&lt;&gt;"",IF(VLOOKUP($P31,'2_入力シート(1)'!$AG$7:$AR$26,V$7,FALSE)&lt;&gt;"",VLOOKUP($P31,'2_入力シート(1)'!$AG$7:$AR$26,V$7,FALSE),""),"")</f>
        <v/>
      </c>
      <c r="W36" s="200" t="str">
        <f ca="1">IF($P31&lt;&gt;"",IF(VLOOKUP($P31,'2_入力シート(1)'!$AG$7:$AR$26,W$7,FALSE)&lt;&gt;"",VLOOKUP($P31,'2_入力シート(1)'!$AG$7:$AR$26,W$7,FALSE),""),"")</f>
        <v/>
      </c>
      <c r="X36" s="200" t="str">
        <f ca="1">IF($P31&lt;&gt;"",IF(VLOOKUP($P31,'2_入力シート(1)'!$AG$7:$AR$26,X$7,FALSE)&lt;&gt;"",VLOOKUP($P31,'2_入力シート(1)'!$AG$7:$AR$26,X$7,FALSE),""),"")</f>
        <v/>
      </c>
      <c r="Y36" s="200" t="str">
        <f ca="1">IF($P31&lt;&gt;"",IF(VLOOKUP($P31,'2_入力シート(1)'!$AG$7:$AR$26,Y$7,FALSE)&lt;&gt;"",VLOOKUP($P31,'2_入力シート(1)'!$AG$7:$AR$26,Y$7,FALSE),""),"")</f>
        <v/>
      </c>
      <c r="Z36" s="200" t="str">
        <f ca="1">IF($P31&lt;&gt;"",IF(VLOOKUP($P31,'2_入力シート(1)'!$AG$7:$AR$26,Z$7,FALSE)&lt;&gt;"",VLOOKUP($P31,'2_入力シート(1)'!$AG$7:$AR$26,Z$7,FALSE),""),"")</f>
        <v/>
      </c>
      <c r="AA36" s="123"/>
      <c r="AB36" s="127"/>
      <c r="AC36" s="198"/>
      <c r="AD36" s="198"/>
      <c r="AE36" s="198"/>
      <c r="AF36" s="198"/>
      <c r="AG36" s="198"/>
      <c r="AH36" s="198"/>
    </row>
    <row r="37" spans="1:34" ht="12" customHeight="1">
      <c r="A37" s="123"/>
      <c r="B37" s="1114"/>
      <c r="C37" s="1115"/>
      <c r="D37" s="123"/>
      <c r="E37" s="123"/>
      <c r="F37" s="123"/>
      <c r="G37" s="123"/>
      <c r="H37" s="123"/>
      <c r="I37" s="123"/>
      <c r="J37" s="123"/>
      <c r="K37" s="123"/>
      <c r="O37" s="123"/>
      <c r="P37" s="244" t="s">
        <v>148</v>
      </c>
      <c r="Q37" s="182" t="str">
        <f ca="1">IF($P31&lt;&gt;"",IF(VLOOKUP($P31,'基礎データ（質問）'!$N$5:$AS$139,Q$7,FALSE)&lt;&gt;"",VLOOKUP($P31,'基礎データ（質問）'!$N$5:$AS$139,Q$7,FALSE),""),"")</f>
        <v/>
      </c>
      <c r="R37" s="182" t="str">
        <f ca="1">IF($P31&lt;&gt;"",IF(VLOOKUP($P31,'基礎データ（質問）'!$N$5:$AS$139,R$7,FALSE)&lt;&gt;"",VLOOKUP($P31,'基礎データ（質問）'!$N$5:$AS$139,R$7,FALSE),""),"")</f>
        <v/>
      </c>
      <c r="S37" s="182" t="str">
        <f ca="1">IF($P31&lt;&gt;"",IF(VLOOKUP($P31,'基礎データ（質問）'!$N$5:$AS$139,S$7,FALSE)&lt;&gt;"",VLOOKUP($P31,'基礎データ（質問）'!$N$5:$AS$139,S$7,FALSE),""),"")</f>
        <v/>
      </c>
      <c r="T37" s="182" t="str">
        <f ca="1">IF($P31&lt;&gt;"",IF(VLOOKUP($P31,'基礎データ（質問）'!$N$5:$AS$139,T$7,FALSE)&lt;&gt;"",VLOOKUP($P31,'基礎データ（質問）'!$N$5:$AS$139,T$7,FALSE),""),"")</f>
        <v/>
      </c>
      <c r="U37" s="182" t="str">
        <f ca="1">IF($P31&lt;&gt;"",IF(VLOOKUP($P31,'基礎データ（質問）'!$N$5:$AS$139,U$7,FALSE)&lt;&gt;"",VLOOKUP($P31,'基礎データ（質問）'!$N$5:$AS$139,U$7,FALSE),""),"")</f>
        <v/>
      </c>
      <c r="V37" s="182" t="str">
        <f ca="1">IF($P31&lt;&gt;"",IF(VLOOKUP($P31,'基礎データ（質問）'!$N$5:$AS$139,V$7,FALSE)&lt;&gt;"",VLOOKUP($P31,'基礎データ（質問）'!$N$5:$AS$139,V$7,FALSE),""),"")</f>
        <v/>
      </c>
      <c r="W37" s="182" t="str">
        <f ca="1">IF($P31&lt;&gt;"",IF(VLOOKUP($P31,'基礎データ（質問）'!$N$5:$AS$139,W$7,FALSE)&lt;&gt;"",VLOOKUP($P31,'基礎データ（質問）'!$N$5:$AS$139,W$7,FALSE),""),"")</f>
        <v/>
      </c>
      <c r="X37" s="182" t="str">
        <f ca="1">IF($P31&lt;&gt;"",IF(VLOOKUP($P31,'基礎データ（質問）'!$N$5:$AS$139,X$7,FALSE)&lt;&gt;"",VLOOKUP($P31,'基礎データ（質問）'!$N$5:$AS$139,X$7,FALSE),""),"")</f>
        <v/>
      </c>
      <c r="Y37" s="182" t="str">
        <f ca="1">IF($P31&lt;&gt;"",IF(VLOOKUP($P31,'基礎データ（質問）'!$N$5:$AS$139,Y$7,FALSE)&lt;&gt;"",VLOOKUP($P31,'基礎データ（質問）'!$N$5:$AS$139,Y$7,FALSE),""),"")</f>
        <v/>
      </c>
      <c r="Z37" s="182" t="str">
        <f ca="1">IF($P31&lt;&gt;"",IF(VLOOKUP($P31,'基礎データ（質問）'!$N$5:$AS$139,Z$7,FALSE)&lt;&gt;"",VLOOKUP($P31,'基礎データ（質問）'!$N$5:$AS$139,Z$7,FALSE),""),"")</f>
        <v/>
      </c>
      <c r="AA37" s="123" t="e">
        <f ca="1">(P31-6)*2+3</f>
        <v>#VALUE!</v>
      </c>
      <c r="AB37" s="127"/>
      <c r="AC37" s="198"/>
      <c r="AD37" s="198"/>
      <c r="AE37" s="198"/>
      <c r="AF37" s="198"/>
      <c r="AG37" s="198"/>
      <c r="AH37" s="198"/>
    </row>
    <row r="38" spans="1:34" ht="12" customHeight="1">
      <c r="A38" s="123"/>
      <c r="B38" s="1114"/>
      <c r="C38" s="1115"/>
      <c r="D38" s="123"/>
      <c r="E38" s="123"/>
      <c r="F38" s="123"/>
      <c r="G38" s="123"/>
      <c r="H38" s="123"/>
      <c r="I38" s="123"/>
      <c r="J38" s="123"/>
      <c r="K38" s="123"/>
      <c r="O38" s="123"/>
      <c r="P38" s="244" t="s">
        <v>149</v>
      </c>
      <c r="Q38" s="182" t="str">
        <f ca="1">IF($P31&lt;&gt;"",IF(VLOOKUP($P31,'基礎データ（質問）'!$N$5:$AS$139,AE$7,FALSE)&lt;&gt;"",VLOOKUP($P31,'基礎データ（質問）'!$N$5:$AS$139,AE$7,FALSE),""),"")</f>
        <v/>
      </c>
      <c r="R38" s="182" t="str">
        <f ca="1">IF($P31&lt;&gt;"",IF(VLOOKUP($P31,'基礎データ（質問）'!$N$5:$AS$139,AF$7,FALSE)&lt;&gt;"",VLOOKUP($P31,'基礎データ（質問）'!$N$5:$AS$139,AF$7,FALSE),""),"")</f>
        <v/>
      </c>
      <c r="S38" s="182" t="str">
        <f ca="1">IF($P31&lt;&gt;"",IF(VLOOKUP($P31,'基礎データ（質問）'!$N$5:$AS$139,AG$7,FALSE)&lt;&gt;"",VLOOKUP($P31,'基礎データ（質問）'!$N$5:$AS$139,AG$7,FALSE),""),"")</f>
        <v/>
      </c>
      <c r="T38" s="182" t="str">
        <f ca="1">IF($P31&lt;&gt;"",IF(VLOOKUP($P31,'基礎データ（質問）'!$N$5:$AS$139,AH$7,FALSE)&lt;&gt;"",VLOOKUP($P31,'基礎データ（質問）'!$N$5:$AS$139,AH$7,FALSE),""),"")</f>
        <v/>
      </c>
      <c r="U38" s="182" t="str">
        <f ca="1">IF($P31&lt;&gt;"",IF(VLOOKUP($P31,'基礎データ（質問）'!$N$5:$AS$139,AI$7,FALSE)&lt;&gt;"",VLOOKUP($P31,'基礎データ（質問）'!$N$5:$AS$139,AI$7,FALSE),""),"")</f>
        <v/>
      </c>
      <c r="V38" s="182" t="str">
        <f ca="1">IF($P31&lt;&gt;"",IF(VLOOKUP($P31,'基礎データ（質問）'!$N$5:$AS$139,AJ$7,FALSE)&lt;&gt;"",VLOOKUP($P31,'基礎データ（質問）'!$N$5:$AS$139,AJ$7,FALSE),""),"")</f>
        <v/>
      </c>
      <c r="W38" s="182" t="str">
        <f ca="1">IF($P31&lt;&gt;"",IF(VLOOKUP($P31,'基礎データ（質問）'!$N$5:$AS$139,AK$7,FALSE)&lt;&gt;"",VLOOKUP($P31,'基礎データ（質問）'!$N$5:$AS$139,AK$7,FALSE),""),"")</f>
        <v/>
      </c>
      <c r="X38" s="182" t="str">
        <f ca="1">IF($P31&lt;&gt;"",IF(VLOOKUP($P31,'基礎データ（質問）'!$N$5:$AS$139,AL$7,FALSE)&lt;&gt;"",VLOOKUP($P31,'基礎データ（質問）'!$N$5:$AS$139,AL$7,FALSE),""),"")</f>
        <v/>
      </c>
      <c r="Y38" s="182" t="str">
        <f ca="1">IF($P31&lt;&gt;"",IF(VLOOKUP($P31,'基礎データ（質問）'!$N$5:$AS$139,AM$7,FALSE)&lt;&gt;"",VLOOKUP($P31,'基礎データ（質問）'!$N$5:$AS$139,AM$7,FALSE),""),"")</f>
        <v/>
      </c>
      <c r="Z38" s="182" t="str">
        <f ca="1">IF($P31&lt;&gt;"",IF(VLOOKUP($P31,'基礎データ（質問）'!$N$5:$AS$139,AN$7,FALSE)&lt;&gt;"",VLOOKUP($P31,'基礎データ（質問）'!$N$5:$AS$139,AN$7,FALSE),""),"")</f>
        <v/>
      </c>
      <c r="AA38" s="123"/>
      <c r="AB38" s="127"/>
      <c r="AC38" s="198"/>
      <c r="AD38" s="198"/>
      <c r="AE38" s="198"/>
      <c r="AF38" s="198"/>
      <c r="AG38" s="198"/>
      <c r="AH38" s="198"/>
    </row>
    <row r="39" spans="1:34" ht="12" customHeight="1">
      <c r="A39" s="123"/>
      <c r="B39" s="1114"/>
      <c r="C39" s="1115"/>
      <c r="D39" s="123"/>
      <c r="E39" s="123"/>
      <c r="F39" s="123"/>
      <c r="G39" s="123"/>
      <c r="H39" s="123"/>
      <c r="I39" s="123"/>
      <c r="J39" s="123"/>
      <c r="K39" s="123"/>
      <c r="O39" s="123"/>
      <c r="P39" s="127"/>
      <c r="Q39" s="127" t="str">
        <f t="shared" ref="Q39:Z39" ca="1" si="2">IF(Q36="○",CELL("col",Q36),"")</f>
        <v/>
      </c>
      <c r="R39" s="127" t="str">
        <f t="shared" ca="1" si="2"/>
        <v/>
      </c>
      <c r="S39" s="127" t="str">
        <f t="shared" ca="1" si="2"/>
        <v/>
      </c>
      <c r="T39" s="127" t="str">
        <f t="shared" ca="1" si="2"/>
        <v/>
      </c>
      <c r="U39" s="127" t="str">
        <f t="shared" ca="1" si="2"/>
        <v/>
      </c>
      <c r="V39" s="127" t="str">
        <f t="shared" ca="1" si="2"/>
        <v/>
      </c>
      <c r="W39" s="127" t="str">
        <f t="shared" ca="1" si="2"/>
        <v/>
      </c>
      <c r="X39" s="127" t="str">
        <f t="shared" ca="1" si="2"/>
        <v/>
      </c>
      <c r="Y39" s="127" t="str">
        <f t="shared" ca="1" si="2"/>
        <v/>
      </c>
      <c r="Z39" s="127" t="str">
        <f t="shared" ca="1" si="2"/>
        <v/>
      </c>
      <c r="AA39" s="127">
        <f ca="1">SUM(Q39:Z39)+64</f>
        <v>64</v>
      </c>
      <c r="AB39" s="127"/>
      <c r="AC39" s="198"/>
      <c r="AD39" s="198"/>
      <c r="AE39" s="198"/>
      <c r="AF39" s="198"/>
      <c r="AG39" s="198"/>
      <c r="AH39" s="198"/>
    </row>
    <row r="40" spans="1:34" ht="19.5" customHeight="1" thickBot="1">
      <c r="A40" s="123"/>
      <c r="B40" s="1116"/>
      <c r="C40" s="1117"/>
      <c r="D40" s="123"/>
      <c r="E40" s="320" t="str">
        <f ca="1">IF(F40&lt;&gt;"",1,"")</f>
        <v/>
      </c>
      <c r="F40" s="321" t="str">
        <f ca="1">IF(Q34&lt;&gt;"",Q34,"")</f>
        <v/>
      </c>
      <c r="G40" s="320" t="str">
        <f ca="1">IF(H40&lt;&gt;"",2,"")</f>
        <v/>
      </c>
      <c r="H40" s="321" t="str">
        <f ca="1">IF(R34&lt;&gt;"",R34,"")</f>
        <v/>
      </c>
      <c r="I40" s="320" t="str">
        <f ca="1">IF(J40&lt;&gt;"",3,"")</f>
        <v/>
      </c>
      <c r="J40" s="321" t="str">
        <f ca="1">IF(S34&lt;&gt;"",S34,"")</f>
        <v/>
      </c>
      <c r="K40" s="319"/>
      <c r="O40" s="123"/>
      <c r="P40" s="127"/>
      <c r="Q40" s="244"/>
      <c r="R40" s="127"/>
      <c r="S40" s="127"/>
      <c r="T40" s="127"/>
      <c r="U40" s="127"/>
      <c r="V40" s="127"/>
      <c r="W40" s="127"/>
      <c r="X40" s="127"/>
      <c r="Y40" s="123"/>
      <c r="Z40" s="123"/>
      <c r="AA40" s="127"/>
      <c r="AB40" s="127"/>
      <c r="AC40" s="198"/>
      <c r="AD40" s="198"/>
      <c r="AE40" s="198"/>
      <c r="AF40" s="198"/>
      <c r="AG40" s="198"/>
      <c r="AH40" s="198"/>
    </row>
    <row r="41" spans="1:34" ht="19.5" customHeight="1">
      <c r="A41" s="123"/>
      <c r="B41" s="123"/>
      <c r="C41" s="123"/>
      <c r="D41" s="123"/>
      <c r="E41" s="320" t="str">
        <f ca="1">IF(F41&lt;&gt;"",4,"")</f>
        <v/>
      </c>
      <c r="F41" s="321" t="str">
        <f ca="1">IF(T34&lt;&gt;"",T34,"")</f>
        <v/>
      </c>
      <c r="G41" s="320" t="str">
        <f ca="1">IF(H41&lt;&gt;"",5,"")</f>
        <v/>
      </c>
      <c r="H41" s="321" t="str">
        <f ca="1">IF(U34&lt;&gt;"",U34,"")</f>
        <v/>
      </c>
      <c r="I41" s="320" t="str">
        <f ca="1">IF(J41&lt;&gt;"",6,"")</f>
        <v/>
      </c>
      <c r="J41" s="321" t="str">
        <f ca="1">IF(V33&lt;&gt;"",V33,"")</f>
        <v/>
      </c>
      <c r="K41" s="319"/>
      <c r="O41" s="123"/>
      <c r="P41" s="127"/>
      <c r="Q41" s="244"/>
      <c r="R41" s="127"/>
      <c r="S41" s="127"/>
      <c r="T41" s="127"/>
      <c r="U41" s="127"/>
      <c r="V41" s="127"/>
      <c r="W41" s="127"/>
      <c r="X41" s="127"/>
      <c r="Y41" s="123"/>
      <c r="Z41" s="123"/>
      <c r="AA41" s="127"/>
      <c r="AB41" s="127"/>
      <c r="AC41" s="198"/>
      <c r="AD41" s="198"/>
      <c r="AE41" s="198"/>
      <c r="AF41" s="198"/>
      <c r="AG41" s="198"/>
      <c r="AH41" s="198"/>
    </row>
    <row r="42" spans="1:34" ht="19.5" customHeight="1">
      <c r="A42" s="123"/>
      <c r="B42" s="123"/>
      <c r="C42" s="123"/>
      <c r="D42" s="123"/>
      <c r="E42" s="320" t="str">
        <f ca="1">IF(F42&lt;&gt;"",7,"")</f>
        <v/>
      </c>
      <c r="F42" s="321" t="str">
        <f ca="1">IF(W33&lt;&gt;"",W33,"")</f>
        <v/>
      </c>
      <c r="G42" s="320" t="str">
        <f ca="1">IF(H42&lt;&gt;"",8,"")</f>
        <v/>
      </c>
      <c r="H42" s="321" t="str">
        <f ca="1">IF(X33&lt;&gt;"",X33,"")</f>
        <v/>
      </c>
      <c r="I42" s="320" t="str">
        <f ca="1">IF(J42&lt;&gt;"",9,"")</f>
        <v/>
      </c>
      <c r="J42" s="321" t="str">
        <f ca="1">IF(Y33&lt;&gt;"",Y33,"")</f>
        <v/>
      </c>
      <c r="K42" s="319"/>
      <c r="O42" s="123"/>
      <c r="P42" s="197" t="str">
        <f ca="1">IF(INDIRECT("'2_入力シート(1)'!AG"&amp;Q42)&lt;&gt;0,INDIRECT("'2_入力シート(1)'!AG"&amp;Q42),"")</f>
        <v/>
      </c>
      <c r="Q42" s="123">
        <f ca="1">Q31+1</f>
        <v>10</v>
      </c>
      <c r="R42" s="127" t="e">
        <f ca="1">P42+244</f>
        <v>#VALUE!</v>
      </c>
      <c r="S42" s="185" t="str">
        <f ca="1">IFERROR(INDIRECT(CHAR(AA50)&amp;AA46),"")</f>
        <v/>
      </c>
      <c r="T42" s="194"/>
      <c r="U42" s="194"/>
      <c r="V42" s="127"/>
      <c r="W42" s="127"/>
      <c r="X42" s="127"/>
      <c r="Y42" s="123"/>
      <c r="Z42" s="123"/>
      <c r="AA42" s="123"/>
      <c r="AB42" s="127"/>
      <c r="AC42" s="198"/>
      <c r="AD42" s="198"/>
      <c r="AE42" s="198"/>
      <c r="AF42" s="198"/>
      <c r="AG42" s="198"/>
      <c r="AH42" s="198"/>
    </row>
    <row r="43" spans="1:34" ht="19.5" customHeight="1" thickBot="1">
      <c r="A43" s="123"/>
      <c r="B43" s="123"/>
      <c r="C43" s="123"/>
      <c r="D43" s="123"/>
      <c r="E43" s="320" t="str">
        <f ca="1">IF(F43&lt;&gt;"",10,"")</f>
        <v/>
      </c>
      <c r="F43" s="321" t="str">
        <f ca="1">IF(Z33&lt;&gt;"",Z33,"")</f>
        <v/>
      </c>
      <c r="G43" s="318"/>
      <c r="H43" s="318"/>
      <c r="I43" s="318"/>
      <c r="J43" s="318"/>
      <c r="K43" s="318"/>
      <c r="O43" s="123"/>
      <c r="P43" s="123"/>
      <c r="Q43" s="123"/>
      <c r="R43" s="123"/>
      <c r="S43" s="123"/>
      <c r="T43" s="185"/>
      <c r="U43" s="185"/>
      <c r="V43" s="127"/>
      <c r="W43" s="127"/>
      <c r="X43" s="127"/>
      <c r="Y43" s="123"/>
      <c r="Z43" s="123"/>
      <c r="AA43" s="123"/>
      <c r="AB43" s="127"/>
      <c r="AC43" s="198"/>
      <c r="AD43" s="198"/>
      <c r="AE43" s="198"/>
      <c r="AF43" s="198"/>
      <c r="AG43" s="198"/>
      <c r="AH43" s="198"/>
    </row>
    <row r="44" spans="1:34" ht="20.149999999999999" customHeight="1">
      <c r="A44" s="123"/>
      <c r="B44" s="1104" t="str">
        <f ca="1">IF(P42&lt;&gt;"",P42,"")</f>
        <v/>
      </c>
      <c r="C44" s="1105"/>
      <c r="D44" s="123"/>
      <c r="E44" s="323" t="s">
        <v>92</v>
      </c>
      <c r="F44" s="1135" t="str">
        <f ca="1">"「"&amp;S42&amp;"」を選択"</f>
        <v>「」を選択</v>
      </c>
      <c r="G44" s="1135"/>
      <c r="H44" s="1135"/>
      <c r="I44" s="1135"/>
      <c r="J44" s="1135"/>
      <c r="K44" s="318"/>
      <c r="O44" s="123"/>
      <c r="P44" s="244" t="str">
        <f ca="1">IF(P42&lt;&gt;"",VLOOKUP(P42,'2_入力シート(1)'!$AG$7:$AR$33,2,FALSE),"")</f>
        <v/>
      </c>
      <c r="Q44" s="185"/>
      <c r="R44" s="185"/>
      <c r="S44" s="185"/>
      <c r="T44" s="185"/>
      <c r="U44" s="185"/>
      <c r="V44" s="127"/>
      <c r="W44" s="127"/>
      <c r="X44" s="127"/>
      <c r="Y44" s="123"/>
      <c r="Z44" s="123"/>
      <c r="AA44" s="123"/>
      <c r="AB44" s="127"/>
      <c r="AC44" s="198"/>
      <c r="AD44" s="198"/>
      <c r="AE44" s="198"/>
      <c r="AF44" s="198"/>
      <c r="AG44" s="198"/>
      <c r="AH44" s="198"/>
    </row>
    <row r="45" spans="1:34" ht="12" customHeight="1">
      <c r="A45" s="123"/>
      <c r="B45" s="1114" t="str">
        <f ca="1">IF(P44&lt;&gt;"",P44,"")</f>
        <v/>
      </c>
      <c r="C45" s="1115"/>
      <c r="D45" s="123"/>
      <c r="E45" s="123"/>
      <c r="F45" s="123"/>
      <c r="G45" s="123"/>
      <c r="H45" s="123"/>
      <c r="I45" s="123"/>
      <c r="J45" s="123"/>
      <c r="K45" s="123"/>
      <c r="O45" s="123"/>
      <c r="P45" s="123"/>
      <c r="Q45" s="123"/>
      <c r="R45" s="123"/>
      <c r="S45" s="123"/>
      <c r="T45" s="123"/>
      <c r="U45" s="123"/>
      <c r="V45" s="123"/>
      <c r="W45" s="123"/>
      <c r="X45" s="123"/>
      <c r="Y45" s="123"/>
      <c r="Z45" s="123"/>
      <c r="AA45" s="123"/>
      <c r="AB45" s="127"/>
      <c r="AC45" s="198"/>
      <c r="AD45" s="198"/>
      <c r="AE45" s="198"/>
      <c r="AF45" s="198"/>
      <c r="AG45" s="198"/>
      <c r="AH45" s="198"/>
    </row>
    <row r="46" spans="1:34" ht="12" customHeight="1">
      <c r="A46" s="123"/>
      <c r="B46" s="1114"/>
      <c r="C46" s="1115"/>
      <c r="D46" s="123"/>
      <c r="E46" s="123"/>
      <c r="F46" s="123"/>
      <c r="G46" s="123"/>
      <c r="H46" s="175"/>
      <c r="I46" s="123"/>
      <c r="J46" s="175"/>
      <c r="K46" s="123"/>
      <c r="O46" s="123"/>
      <c r="P46" s="199"/>
      <c r="Q46" s="243" t="str">
        <f ca="1">IF($P42&lt;&gt;"",IF(VLOOKUP($P42,'基礎データ（質問）'!$O$143:$AC$276,P$7,FALSE)&lt;&gt;"",VLOOKUP($P42,'基礎データ（質問）'!$O$143:$AC$276,P$7,FALSE),""),"")</f>
        <v/>
      </c>
      <c r="R46" s="243" t="str">
        <f ca="1">IF($P42&lt;&gt;"",IF(VLOOKUP($P42,'基礎データ（質問）'!$O$143:$AC$276,Q$7,FALSE)&lt;&gt;"",VLOOKUP($P42,'基礎データ（質問）'!$O$143:$AC$276,Q$7,FALSE),""),"")</f>
        <v/>
      </c>
      <c r="S46" s="243" t="str">
        <f ca="1">IF($P42&lt;&gt;"",IF(VLOOKUP($P42,'基礎データ（質問）'!$O$143:$AC$276,R$7,FALSE)&lt;&gt;"",VLOOKUP($P42,'基礎データ（質問）'!$O$143:$AC$276,R$7,FALSE),""),"")</f>
        <v/>
      </c>
      <c r="T46" s="243" t="str">
        <f ca="1">IF($P42&lt;&gt;"",IF(VLOOKUP($P42,'基礎データ（質問）'!$O$143:$AC$276,S$7,FALSE)&lt;&gt;"",VLOOKUP($P42,'基礎データ（質問）'!$O$143:$AC$276,S$7,FALSE),""),"")</f>
        <v/>
      </c>
      <c r="U46" s="243" t="str">
        <f ca="1">IF($P42&lt;&gt;"",IF(VLOOKUP($P42,'基礎データ（質問）'!$O$143:$AC$276,T$7,FALSE)&lt;&gt;"",VLOOKUP($P42,'基礎データ（質問）'!$O$143:$AC$276,T$7,FALSE),""),"")</f>
        <v/>
      </c>
      <c r="V46" s="243" t="str">
        <f ca="1">IF($P42&lt;&gt;"",IF(VLOOKUP($P42,'基礎データ（質問）'!$O$143:$AC$276,U$7,FALSE)&lt;&gt;"",VLOOKUP($P42,'基礎データ（質問）'!$O$143:$AC$276,U$7,FALSE),""),"")</f>
        <v/>
      </c>
      <c r="W46" s="243" t="str">
        <f ca="1">IF($P42&lt;&gt;"",IF(VLOOKUP($P42,'基礎データ（質問）'!$O$143:$AC$276,V$7,FALSE)&lt;&gt;"",VLOOKUP($P42,'基礎データ（質問）'!$O$143:$AC$276,V$7,FALSE),""),"")</f>
        <v/>
      </c>
      <c r="X46" s="243" t="str">
        <f ca="1">IF($P42&lt;&gt;"",IF(VLOOKUP($P42,'基礎データ（質問）'!$O$143:$AC$276,W$7,FALSE)&lt;&gt;"",VLOOKUP($P42,'基礎データ（質問）'!$O$143:$AC$276,W$7,FALSE),""),"")</f>
        <v/>
      </c>
      <c r="Y46" s="243" t="str">
        <f ca="1">IF($P42&lt;&gt;"",IF(VLOOKUP($P42,'基礎データ（質問）'!$O$143:$AC$276,X$7,FALSE)&lt;&gt;"",VLOOKUP($P42,'基礎データ（質問）'!$O$143:$AC$276,X$7,FALSE),""),"")</f>
        <v/>
      </c>
      <c r="Z46" s="243" t="str">
        <f ca="1">IF($P42&lt;&gt;"",IF(VLOOKUP($P42,'基礎データ（質問）'!$O$143:$AC$276,Y$7,FALSE)&lt;&gt;"",VLOOKUP($P42,'基礎データ（質問）'!$O$143:$AC$276,Y$7,FALSE),""),"")</f>
        <v/>
      </c>
      <c r="AA46" s="123">
        <f>ROW()</f>
        <v>46</v>
      </c>
      <c r="AB46" s="127"/>
      <c r="AC46" s="198"/>
      <c r="AD46" s="198"/>
      <c r="AE46" s="198"/>
      <c r="AF46" s="198"/>
      <c r="AG46" s="198"/>
      <c r="AH46" s="198"/>
    </row>
    <row r="47" spans="1:34" ht="12" customHeight="1">
      <c r="A47" s="123"/>
      <c r="B47" s="1114"/>
      <c r="C47" s="1115"/>
      <c r="D47" s="123"/>
      <c r="E47" s="123"/>
      <c r="F47" s="123"/>
      <c r="G47" s="123"/>
      <c r="H47" s="123"/>
      <c r="I47" s="123"/>
      <c r="J47" s="123"/>
      <c r="K47" s="123"/>
      <c r="O47" s="123"/>
      <c r="P47" s="244" t="s">
        <v>83</v>
      </c>
      <c r="Q47" s="200" t="str">
        <f ca="1">IF($P42&lt;&gt;"",IF(VLOOKUP($P42,'2_入力シート(1)'!$AG$7:$AR$26,Q$7,FALSE)&lt;&gt;"",VLOOKUP($P42,'2_入力シート(1)'!$AG$7:$AR$26,Q$7,FALSE),""),"")</f>
        <v/>
      </c>
      <c r="R47" s="200" t="str">
        <f ca="1">IF($P42&lt;&gt;"",IF(VLOOKUP($P42,'2_入力シート(1)'!$AG$7:$AR$26,R$7,FALSE)&lt;&gt;"",VLOOKUP($P42,'2_入力シート(1)'!$AG$7:$AR$26,R$7,FALSE),""),"")</f>
        <v/>
      </c>
      <c r="S47" s="200" t="str">
        <f ca="1">IF($P42&lt;&gt;"",IF(VLOOKUP($P42,'2_入力シート(1)'!$AG$7:$AR$26,S$7,FALSE)&lt;&gt;"",VLOOKUP($P42,'2_入力シート(1)'!$AG$7:$AR$26,S$7,FALSE),""),"")</f>
        <v/>
      </c>
      <c r="T47" s="200" t="str">
        <f ca="1">IF($P42&lt;&gt;"",IF(VLOOKUP($P42,'2_入力シート(1)'!$AG$7:$AR$26,T$7,FALSE)&lt;&gt;"",VLOOKUP($P42,'2_入力シート(1)'!$AG$7:$AR$26,T$7,FALSE),""),"")</f>
        <v/>
      </c>
      <c r="U47" s="200" t="str">
        <f ca="1">IF($P42&lt;&gt;"",IF(VLOOKUP($P42,'2_入力シート(1)'!$AG$7:$AR$26,U$7,FALSE)&lt;&gt;"",VLOOKUP($P42,'2_入力シート(1)'!$AG$7:$AR$26,U$7,FALSE),""),"")</f>
        <v/>
      </c>
      <c r="V47" s="200" t="str">
        <f ca="1">IF($P42&lt;&gt;"",IF(VLOOKUP($P42,'2_入力シート(1)'!$AG$7:$AR$26,V$7,FALSE)&lt;&gt;"",VLOOKUP($P42,'2_入力シート(1)'!$AG$7:$AR$26,V$7,FALSE),""),"")</f>
        <v/>
      </c>
      <c r="W47" s="200" t="str">
        <f ca="1">IF($P42&lt;&gt;"",IF(VLOOKUP($P42,'2_入力シート(1)'!$AG$7:$AR$26,W$7,FALSE)&lt;&gt;"",VLOOKUP($P42,'2_入力シート(1)'!$AG$7:$AR$26,W$7,FALSE),""),"")</f>
        <v/>
      </c>
      <c r="X47" s="200" t="str">
        <f ca="1">IF($P42&lt;&gt;"",IF(VLOOKUP($P42,'2_入力シート(1)'!$AG$7:$AR$26,X$7,FALSE)&lt;&gt;"",VLOOKUP($P42,'2_入力シート(1)'!$AG$7:$AR$26,X$7,FALSE),""),"")</f>
        <v/>
      </c>
      <c r="Y47" s="200" t="str">
        <f ca="1">IF($P42&lt;&gt;"",IF(VLOOKUP($P42,'2_入力シート(1)'!$AG$7:$AR$26,Y$7,FALSE)&lt;&gt;"",VLOOKUP($P42,'2_入力シート(1)'!$AG$7:$AR$26,Y$7,FALSE),""),"")</f>
        <v/>
      </c>
      <c r="Z47" s="200" t="str">
        <f ca="1">IF($P42&lt;&gt;"",IF(VLOOKUP($P42,'2_入力シート(1)'!$AG$7:$AR$26,Z$7,FALSE)&lt;&gt;"",VLOOKUP($P42,'2_入力シート(1)'!$AG$7:$AR$26,Z$7,FALSE),""),"")</f>
        <v/>
      </c>
      <c r="AA47" s="123"/>
      <c r="AB47" s="127"/>
      <c r="AC47" s="198"/>
      <c r="AD47" s="198"/>
      <c r="AE47" s="198"/>
      <c r="AF47" s="198"/>
      <c r="AG47" s="198"/>
      <c r="AH47" s="198"/>
    </row>
    <row r="48" spans="1:34" ht="12" customHeight="1">
      <c r="A48" s="123"/>
      <c r="B48" s="1114"/>
      <c r="C48" s="1115"/>
      <c r="D48" s="123"/>
      <c r="E48" s="123"/>
      <c r="F48" s="123"/>
      <c r="G48" s="123"/>
      <c r="H48" s="123"/>
      <c r="I48" s="123"/>
      <c r="J48" s="123"/>
      <c r="K48" s="123"/>
      <c r="O48" s="123"/>
      <c r="P48" s="244" t="s">
        <v>148</v>
      </c>
      <c r="Q48" s="182" t="str">
        <f ca="1">IF($P42&lt;&gt;"",IF(VLOOKUP($P42,'基礎データ（質問）'!$N$5:$AS$139,Q$7,FALSE)&lt;&gt;"",VLOOKUP($P42,'基礎データ（質問）'!$N$5:$AS$139,Q$7,FALSE),""),"")</f>
        <v/>
      </c>
      <c r="R48" s="182" t="str">
        <f ca="1">IF($P42&lt;&gt;"",IF(VLOOKUP($P42,'基礎データ（質問）'!$N$5:$AS$139,R$7,FALSE)&lt;&gt;"",VLOOKUP($P42,'基礎データ（質問）'!$N$5:$AS$139,R$7,FALSE),""),"")</f>
        <v/>
      </c>
      <c r="S48" s="182" t="str">
        <f ca="1">IF($P42&lt;&gt;"",IF(VLOOKUP($P42,'基礎データ（質問）'!$N$5:$AS$139,S$7,FALSE)&lt;&gt;"",VLOOKUP($P42,'基礎データ（質問）'!$N$5:$AS$139,S$7,FALSE),""),"")</f>
        <v/>
      </c>
      <c r="T48" s="182" t="str">
        <f ca="1">IF($P42&lt;&gt;"",IF(VLOOKUP($P42,'基礎データ（質問）'!$N$5:$AS$139,T$7,FALSE)&lt;&gt;"",VLOOKUP($P42,'基礎データ（質問）'!$N$5:$AS$139,T$7,FALSE),""),"")</f>
        <v/>
      </c>
      <c r="U48" s="182" t="str">
        <f ca="1">IF($P42&lt;&gt;"",IF(VLOOKUP($P42,'基礎データ（質問）'!$N$5:$AS$139,U$7,FALSE)&lt;&gt;"",VLOOKUP($P42,'基礎データ（質問）'!$N$5:$AS$139,U$7,FALSE),""),"")</f>
        <v/>
      </c>
      <c r="V48" s="182" t="str">
        <f ca="1">IF($P42&lt;&gt;"",IF(VLOOKUP($P42,'基礎データ（質問）'!$N$5:$AS$139,V$7,FALSE)&lt;&gt;"",VLOOKUP($P42,'基礎データ（質問）'!$N$5:$AS$139,V$7,FALSE),""),"")</f>
        <v/>
      </c>
      <c r="W48" s="182" t="str">
        <f ca="1">IF($P42&lt;&gt;"",IF(VLOOKUP($P42,'基礎データ（質問）'!$N$5:$AS$139,W$7,FALSE)&lt;&gt;"",VLOOKUP($P42,'基礎データ（質問）'!$N$5:$AS$139,W$7,FALSE),""),"")</f>
        <v/>
      </c>
      <c r="X48" s="182" t="str">
        <f ca="1">IF($P42&lt;&gt;"",IF(VLOOKUP($P42,'基礎データ（質問）'!$N$5:$AS$139,X$7,FALSE)&lt;&gt;"",VLOOKUP($P42,'基礎データ（質問）'!$N$5:$AS$139,X$7,FALSE),""),"")</f>
        <v/>
      </c>
      <c r="Y48" s="182" t="str">
        <f ca="1">IF($P42&lt;&gt;"",IF(VLOOKUP($P42,'基礎データ（質問）'!$N$5:$AS$139,Y$7,FALSE)&lt;&gt;"",VLOOKUP($P42,'基礎データ（質問）'!$N$5:$AS$139,Y$7,FALSE),""),"")</f>
        <v/>
      </c>
      <c r="Z48" s="182" t="str">
        <f ca="1">IF($P42&lt;&gt;"",IF(VLOOKUP($P42,'基礎データ（質問）'!$N$5:$AS$139,Z$7,FALSE)&lt;&gt;"",VLOOKUP($P42,'基礎データ（質問）'!$N$5:$AS$139,Z$7,FALSE),""),"")</f>
        <v/>
      </c>
      <c r="AA48" s="123" t="e">
        <f ca="1">(P42-6)*2+3</f>
        <v>#VALUE!</v>
      </c>
      <c r="AB48" s="127"/>
      <c r="AC48" s="198"/>
      <c r="AD48" s="198"/>
      <c r="AE48" s="198"/>
      <c r="AF48" s="198"/>
      <c r="AG48" s="198"/>
      <c r="AH48" s="198"/>
    </row>
    <row r="49" spans="1:34" ht="12" customHeight="1">
      <c r="A49" s="123"/>
      <c r="B49" s="1114"/>
      <c r="C49" s="1115"/>
      <c r="D49" s="123"/>
      <c r="E49" s="123"/>
      <c r="F49" s="123"/>
      <c r="G49" s="123"/>
      <c r="H49" s="123"/>
      <c r="I49" s="123"/>
      <c r="J49" s="123"/>
      <c r="K49" s="123"/>
      <c r="O49" s="123"/>
      <c r="P49" s="1148" t="s">
        <v>149</v>
      </c>
      <c r="Q49" s="1139" t="str">
        <f ca="1">IF($P42&lt;&gt;"",IF(VLOOKUP($P42,'基礎データ（質問）'!$N$5:$AS$139,AE$7,FALSE)&lt;&gt;"",VLOOKUP($P42,'基礎データ（質問）'!$N$5:$AS$139,AE$7,FALSE),""),"")</f>
        <v/>
      </c>
      <c r="R49" s="1139" t="str">
        <f ca="1">IF($P42&lt;&gt;"",IF(VLOOKUP($P42,'基礎データ（質問）'!$N$5:$AS$139,AF$7,FALSE)&lt;&gt;"",VLOOKUP($P42,'基礎データ（質問）'!$N$5:$AS$139,AF$7,FALSE),""),"")</f>
        <v/>
      </c>
      <c r="S49" s="1139" t="str">
        <f ca="1">IF($P42&lt;&gt;"",IF(VLOOKUP($P42,'基礎データ（質問）'!$N$5:$AS$139,AG$7,FALSE)&lt;&gt;"",VLOOKUP($P42,'基礎データ（質問）'!$N$5:$AS$139,AG$7,FALSE),""),"")</f>
        <v/>
      </c>
      <c r="T49" s="1139" t="str">
        <f ca="1">IF($P42&lt;&gt;"",IF(VLOOKUP($P42,'基礎データ（質問）'!$N$5:$AS$139,AH$7,FALSE)&lt;&gt;"",VLOOKUP($P42,'基礎データ（質問）'!$N$5:$AS$139,AH$7,FALSE),""),"")</f>
        <v/>
      </c>
      <c r="U49" s="1139" t="str">
        <f ca="1">IF($P42&lt;&gt;"",IF(VLOOKUP($P42,'基礎データ（質問）'!$N$5:$AS$139,AI$7,FALSE)&lt;&gt;"",VLOOKUP($P42,'基礎データ（質問）'!$N$5:$AS$139,AI$7,FALSE),""),"")</f>
        <v/>
      </c>
      <c r="V49" s="1139" t="str">
        <f ca="1">IF($P42&lt;&gt;"",IF(VLOOKUP($P42,'基礎データ（質問）'!$N$5:$AS$139,AJ$7,FALSE)&lt;&gt;"",VLOOKUP($P42,'基礎データ（質問）'!$N$5:$AS$139,AJ$7,FALSE),""),"")</f>
        <v/>
      </c>
      <c r="W49" s="1139" t="str">
        <f ca="1">IF($P42&lt;&gt;"",IF(VLOOKUP($P42,'基礎データ（質問）'!$N$5:$AS$139,AK$7,FALSE)&lt;&gt;"",VLOOKUP($P42,'基礎データ（質問）'!$N$5:$AS$139,AK$7,FALSE),""),"")</f>
        <v/>
      </c>
      <c r="X49" s="1139" t="str">
        <f ca="1">IF($P42&lt;&gt;"",IF(VLOOKUP($P42,'基礎データ（質問）'!$N$5:$AS$139,AL$7,FALSE)&lt;&gt;"",VLOOKUP($P42,'基礎データ（質問）'!$N$5:$AS$139,AL$7,FALSE),""),"")</f>
        <v/>
      </c>
      <c r="Y49" s="1139" t="str">
        <f ca="1">IF($P42&lt;&gt;"",IF(VLOOKUP($P42,'基礎データ（質問）'!$N$5:$AS$139,AM$7,FALSE)&lt;&gt;"",VLOOKUP($P42,'基礎データ（質問）'!$N$5:$AS$139,AM$7,FALSE),""),"")</f>
        <v/>
      </c>
      <c r="Z49" s="1139" t="str">
        <f ca="1">IF($P42&lt;&gt;"",IF(VLOOKUP($P42,'基礎データ（質問）'!$N$5:$AS$139,AN$7,FALSE)&lt;&gt;"",VLOOKUP($P42,'基礎データ（質問）'!$N$5:$AS$139,AN$7,FALSE),""),"")</f>
        <v/>
      </c>
      <c r="AA49" s="127"/>
      <c r="AB49" s="127"/>
      <c r="AC49" s="198"/>
      <c r="AD49" s="198"/>
      <c r="AE49" s="198"/>
      <c r="AF49" s="198"/>
      <c r="AG49" s="198"/>
      <c r="AH49" s="198"/>
    </row>
    <row r="50" spans="1:34" ht="12" customHeight="1">
      <c r="A50" s="123"/>
      <c r="B50" s="1114"/>
      <c r="C50" s="1115"/>
      <c r="D50" s="123"/>
      <c r="E50" s="123"/>
      <c r="F50" s="123"/>
      <c r="G50" s="123"/>
      <c r="H50" s="123"/>
      <c r="I50" s="123"/>
      <c r="J50" s="123"/>
      <c r="K50" s="123"/>
      <c r="O50" s="123"/>
      <c r="P50" s="1148"/>
      <c r="Q50" s="1140" t="str">
        <f ca="1">IF($P44&lt;&gt;"",IF(VLOOKUP($P44,'基礎データ（質問）'!$N$5:$AS$139,Q$7,FALSE)&lt;&gt;"",VLOOKUP($P44,'基礎データ（質問）'!$N$5:$AS$139,Q$7,FALSE),""),"")</f>
        <v/>
      </c>
      <c r="R50" s="1140" t="str">
        <f ca="1">IF($P44&lt;&gt;"",IF(VLOOKUP($P44,'基礎データ（質問）'!$N$5:$AS$139,R$7,FALSE)&lt;&gt;"",VLOOKUP($P44,'基礎データ（質問）'!$N$5:$AS$139,R$7,FALSE),""),"")</f>
        <v/>
      </c>
      <c r="S50" s="1140" t="str">
        <f ca="1">IF($P44&lt;&gt;"",IF(VLOOKUP($P44,'基礎データ（質問）'!$N$5:$AS$139,S$7,FALSE)&lt;&gt;"",VLOOKUP($P44,'基礎データ（質問）'!$N$5:$AS$139,S$7,FALSE),""),"")</f>
        <v/>
      </c>
      <c r="T50" s="1140" t="str">
        <f ca="1">IF($P44&lt;&gt;"",IF(VLOOKUP($P44,'基礎データ（質問）'!$N$5:$AS$139,T$7,FALSE)&lt;&gt;"",VLOOKUP($P44,'基礎データ（質問）'!$N$5:$AS$139,T$7,FALSE),""),"")</f>
        <v/>
      </c>
      <c r="U50" s="1140" t="str">
        <f ca="1">IF($P44&lt;&gt;"",IF(VLOOKUP($P44,'基礎データ（質問）'!$N$5:$AS$139,U$7,FALSE)&lt;&gt;"",VLOOKUP($P44,'基礎データ（質問）'!$N$5:$AS$139,U$7,FALSE),""),"")</f>
        <v/>
      </c>
      <c r="V50" s="1140" t="str">
        <f ca="1">IF($P44&lt;&gt;"",IF(VLOOKUP($P44,'基礎データ（質問）'!$N$5:$AS$139,V$7,FALSE)&lt;&gt;"",VLOOKUP($P44,'基礎データ（質問）'!$N$5:$AS$139,V$7,FALSE),""),"")</f>
        <v/>
      </c>
      <c r="W50" s="1140" t="str">
        <f ca="1">IF($P44&lt;&gt;"",IF(VLOOKUP($P44,'基礎データ（質問）'!$N$5:$AS$139,W$7,FALSE)&lt;&gt;"",VLOOKUP($P44,'基礎データ（質問）'!$N$5:$AS$139,W$7,FALSE),""),"")</f>
        <v/>
      </c>
      <c r="X50" s="1140" t="str">
        <f ca="1">IF($P44&lt;&gt;"",IF(VLOOKUP($P44,'基礎データ（質問）'!$N$5:$AS$139,X$7,FALSE)&lt;&gt;"",VLOOKUP($P44,'基礎データ（質問）'!$N$5:$AS$139,X$7,FALSE),""),"")</f>
        <v/>
      </c>
      <c r="Y50" s="1140" t="str">
        <f ca="1">IF($P44&lt;&gt;"",IF(VLOOKUP($P44,'基礎データ（質問）'!$N$5:$AS$139,Y$7,FALSE)&lt;&gt;"",VLOOKUP($P44,'基礎データ（質問）'!$N$5:$AS$139,Y$7,FALSE),""),"")</f>
        <v/>
      </c>
      <c r="Z50" s="1140" t="str">
        <f ca="1">IF($P44&lt;&gt;"",IF(VLOOKUP($P44,'基礎データ（質問）'!$N$5:$AS$139,Z$7,FALSE)&lt;&gt;"",VLOOKUP($P44,'基礎データ（質問）'!$N$5:$AS$139,Z$7,FALSE),""),"")</f>
        <v/>
      </c>
      <c r="AA50" s="163">
        <f ca="1">SUM(Q51:Z51)+64</f>
        <v>64</v>
      </c>
      <c r="AB50" s="127"/>
      <c r="AC50" s="198"/>
      <c r="AD50" s="198"/>
      <c r="AE50" s="198"/>
      <c r="AF50" s="198"/>
      <c r="AG50" s="198"/>
      <c r="AH50" s="198"/>
    </row>
    <row r="51" spans="1:34" ht="19.5" customHeight="1" thickBot="1">
      <c r="A51" s="123"/>
      <c r="B51" s="1116"/>
      <c r="C51" s="1117"/>
      <c r="D51" s="123"/>
      <c r="E51" s="320" t="str">
        <f ca="1">IF(F51&lt;&gt;"",1,"")</f>
        <v/>
      </c>
      <c r="F51" s="321" t="str">
        <f ca="1">IF(Q46&lt;&gt;"",Q46,"")</f>
        <v/>
      </c>
      <c r="G51" s="320" t="str">
        <f ca="1">IF(H51&lt;&gt;"",2,"")</f>
        <v/>
      </c>
      <c r="H51" s="321" t="str">
        <f ca="1">IF(R46&lt;&gt;"",R46,"")</f>
        <v/>
      </c>
      <c r="I51" s="320" t="str">
        <f ca="1">IF(J51&lt;&gt;"",3,"")</f>
        <v/>
      </c>
      <c r="J51" s="321" t="str">
        <f ca="1">IF(S46&lt;&gt;"",S46,"")</f>
        <v/>
      </c>
      <c r="K51" s="319"/>
      <c r="O51" s="123"/>
      <c r="P51" s="127"/>
      <c r="Q51" s="127" t="str">
        <f t="shared" ref="Q51:Z51" ca="1" si="3">IF(Q47="○",CELL("col",Q47),"")</f>
        <v/>
      </c>
      <c r="R51" s="127" t="str">
        <f t="shared" ca="1" si="3"/>
        <v/>
      </c>
      <c r="S51" s="127" t="str">
        <f t="shared" ca="1" si="3"/>
        <v/>
      </c>
      <c r="T51" s="127" t="str">
        <f t="shared" ca="1" si="3"/>
        <v/>
      </c>
      <c r="U51" s="127" t="str">
        <f t="shared" ca="1" si="3"/>
        <v/>
      </c>
      <c r="V51" s="127" t="str">
        <f t="shared" ca="1" si="3"/>
        <v/>
      </c>
      <c r="W51" s="127" t="str">
        <f t="shared" ca="1" si="3"/>
        <v/>
      </c>
      <c r="X51" s="127" t="str">
        <f t="shared" ca="1" si="3"/>
        <v/>
      </c>
      <c r="Y51" s="127" t="str">
        <f t="shared" ca="1" si="3"/>
        <v/>
      </c>
      <c r="Z51" s="127" t="str">
        <f t="shared" ca="1" si="3"/>
        <v/>
      </c>
      <c r="AA51" s="127"/>
      <c r="AB51" s="127"/>
      <c r="AC51" s="198"/>
      <c r="AD51" s="198"/>
      <c r="AE51" s="198"/>
      <c r="AF51" s="198"/>
      <c r="AG51" s="198"/>
      <c r="AH51" s="198"/>
    </row>
    <row r="52" spans="1:34" ht="19.5" customHeight="1">
      <c r="A52" s="123"/>
      <c r="B52" s="123"/>
      <c r="C52" s="123"/>
      <c r="D52" s="123"/>
      <c r="E52" s="320" t="str">
        <f ca="1">IF(F52&lt;&gt;"",4,"")</f>
        <v/>
      </c>
      <c r="F52" s="321" t="str">
        <f ca="1">IF(T46&lt;&gt;"",T46,"")</f>
        <v/>
      </c>
      <c r="G52" s="320" t="str">
        <f ca="1">IF(H52&lt;&gt;"",5,"")</f>
        <v/>
      </c>
      <c r="H52" s="321" t="str">
        <f ca="1">IF(U46&lt;&gt;"",U46,"")</f>
        <v/>
      </c>
      <c r="I52" s="320" t="str">
        <f ca="1">IF(J52&lt;&gt;"",6,"")</f>
        <v/>
      </c>
      <c r="J52" s="321" t="str">
        <f ca="1">IF(V46&lt;&gt;"",V46,"")</f>
        <v/>
      </c>
      <c r="K52" s="319"/>
      <c r="O52" s="123"/>
      <c r="P52" s="123"/>
      <c r="Q52" s="123"/>
      <c r="R52" s="123"/>
      <c r="S52" s="123"/>
      <c r="T52" s="194"/>
      <c r="U52" s="194"/>
      <c r="V52" s="127"/>
      <c r="W52" s="127"/>
      <c r="X52" s="127"/>
      <c r="Y52" s="123"/>
      <c r="Z52" s="123"/>
      <c r="AA52" s="123"/>
      <c r="AB52" s="127"/>
      <c r="AC52" s="198"/>
      <c r="AD52" s="198"/>
      <c r="AE52" s="198"/>
      <c r="AF52" s="198"/>
      <c r="AG52" s="198"/>
      <c r="AH52" s="198"/>
    </row>
    <row r="53" spans="1:34" ht="19.5" customHeight="1">
      <c r="A53" s="123"/>
      <c r="B53" s="123"/>
      <c r="C53" s="123"/>
      <c r="D53" s="123"/>
      <c r="E53" s="320" t="str">
        <f ca="1">IF(F53&lt;&gt;"",7,"")</f>
        <v/>
      </c>
      <c r="F53" s="321" t="str">
        <f ca="1">IF(W46&lt;&gt;"",W46,"")</f>
        <v/>
      </c>
      <c r="G53" s="320" t="str">
        <f ca="1">IF(H53&lt;&gt;"",8,"")</f>
        <v/>
      </c>
      <c r="H53" s="321" t="str">
        <f ca="1">IF(X46&lt;&gt;"",X46,"")</f>
        <v/>
      </c>
      <c r="I53" s="320" t="str">
        <f ca="1">IF(J53&lt;&gt;"",9,"")</f>
        <v/>
      </c>
      <c r="J53" s="321" t="str">
        <f ca="1">IF(Y46&lt;&gt;"",Y46,"")</f>
        <v/>
      </c>
      <c r="K53" s="319"/>
      <c r="O53" s="123"/>
      <c r="P53" s="197" t="str">
        <f ca="1">IF(INDIRECT("'2_入力シート(1)'!AG"&amp;Q53)&lt;&gt;0,INDIRECT("'2_入力シート(1)'!AG"&amp;Q53),"")</f>
        <v/>
      </c>
      <c r="Q53" s="194">
        <f ca="1">Q42+1</f>
        <v>11</v>
      </c>
      <c r="R53" s="194" t="e">
        <f ca="1">P53+244</f>
        <v>#VALUE!</v>
      </c>
      <c r="S53" s="185" t="str">
        <f ca="1">IFERROR(INDIRECT(CHAR(AA60)&amp;AA56),"")</f>
        <v/>
      </c>
      <c r="T53" s="185"/>
      <c r="U53" s="185"/>
      <c r="V53" s="127"/>
      <c r="W53" s="127"/>
      <c r="X53" s="127"/>
      <c r="Y53" s="123"/>
      <c r="Z53" s="123"/>
      <c r="AA53" s="123"/>
      <c r="AB53" s="127"/>
      <c r="AC53" s="198"/>
      <c r="AD53" s="198"/>
      <c r="AE53" s="198"/>
      <c r="AF53" s="198"/>
      <c r="AG53" s="198"/>
      <c r="AH53" s="198"/>
    </row>
    <row r="54" spans="1:34" ht="19.5" customHeight="1" thickBot="1">
      <c r="A54" s="123"/>
      <c r="B54" s="123"/>
      <c r="C54" s="123"/>
      <c r="D54" s="123"/>
      <c r="E54" s="320" t="str">
        <f ca="1">IF(F54&lt;&gt;"",10,"")</f>
        <v/>
      </c>
      <c r="F54" s="321" t="str">
        <f ca="1">IF(Z46&lt;&gt;"",Z46,"")</f>
        <v/>
      </c>
      <c r="G54" s="322"/>
      <c r="H54" s="322"/>
      <c r="I54" s="322"/>
      <c r="J54" s="322"/>
      <c r="K54" s="318"/>
      <c r="O54" s="123"/>
      <c r="P54" s="244" t="str">
        <f ca="1">IF(P53&lt;&gt;"",VLOOKUP(P53,'2_入力シート(1)'!$AG$7:$AR$33,2,FALSE),"")</f>
        <v/>
      </c>
      <c r="Q54" s="185"/>
      <c r="R54" s="185"/>
      <c r="S54" s="185"/>
      <c r="T54" s="185"/>
      <c r="U54" s="185"/>
      <c r="V54" s="127"/>
      <c r="W54" s="127"/>
      <c r="X54" s="127"/>
      <c r="Y54" s="123"/>
      <c r="Z54" s="123"/>
      <c r="AA54" s="123"/>
      <c r="AB54" s="127"/>
      <c r="AC54" s="198"/>
      <c r="AD54" s="198"/>
      <c r="AE54" s="198"/>
      <c r="AF54" s="198"/>
      <c r="AG54" s="198"/>
      <c r="AH54" s="198"/>
    </row>
    <row r="55" spans="1:34" ht="20.149999999999999" customHeight="1">
      <c r="A55" s="123"/>
      <c r="B55" s="1104" t="str">
        <f ca="1">IF(P53&lt;&gt;"",P53,"")</f>
        <v/>
      </c>
      <c r="C55" s="1105"/>
      <c r="D55" s="123"/>
      <c r="E55" s="196" t="s">
        <v>92</v>
      </c>
      <c r="F55" s="1135" t="str">
        <f ca="1">"「"&amp;S53&amp;"」を選択"</f>
        <v>「」を選択</v>
      </c>
      <c r="G55" s="1135"/>
      <c r="H55" s="1135"/>
      <c r="I55" s="1135"/>
      <c r="J55" s="1135"/>
      <c r="K55" s="123"/>
      <c r="O55" s="123"/>
      <c r="P55" s="199"/>
      <c r="Q55" s="243" t="str">
        <f t="shared" ref="Q55:Z55" ca="1" si="4">IFERROR(IF(INDIRECT("'基礎データ（質問紙）'!"&amp;Q$8&amp;$R53)&lt;&gt;"",INDIRECT("'基礎データ（質問紙）'!"&amp;Q$8&amp;$R53),""),"")</f>
        <v/>
      </c>
      <c r="R55" s="243" t="str">
        <f t="shared" ca="1" si="4"/>
        <v/>
      </c>
      <c r="S55" s="243" t="str">
        <f t="shared" ca="1" si="4"/>
        <v/>
      </c>
      <c r="T55" s="243" t="str">
        <f t="shared" ca="1" si="4"/>
        <v/>
      </c>
      <c r="U55" s="243" t="str">
        <f t="shared" ca="1" si="4"/>
        <v/>
      </c>
      <c r="V55" s="243" t="str">
        <f t="shared" ca="1" si="4"/>
        <v/>
      </c>
      <c r="W55" s="243" t="str">
        <f t="shared" ca="1" si="4"/>
        <v/>
      </c>
      <c r="X55" s="243" t="str">
        <f t="shared" ca="1" si="4"/>
        <v/>
      </c>
      <c r="Y55" s="243" t="str">
        <f t="shared" ca="1" si="4"/>
        <v/>
      </c>
      <c r="Z55" s="243" t="str">
        <f t="shared" ca="1" si="4"/>
        <v/>
      </c>
      <c r="AA55" s="123"/>
      <c r="AB55" s="127"/>
      <c r="AC55" s="198"/>
      <c r="AD55" s="198"/>
      <c r="AE55" s="198"/>
      <c r="AF55" s="198"/>
      <c r="AG55" s="198"/>
      <c r="AH55" s="198"/>
    </row>
    <row r="56" spans="1:34" ht="12" customHeight="1">
      <c r="A56" s="123"/>
      <c r="B56" s="1141" t="str">
        <f ca="1">IF(P54&lt;&gt;"",P54,"")</f>
        <v/>
      </c>
      <c r="C56" s="1142"/>
      <c r="D56" s="123"/>
      <c r="E56" s="123"/>
      <c r="F56" s="123"/>
      <c r="G56" s="123"/>
      <c r="H56" s="123"/>
      <c r="I56" s="123"/>
      <c r="J56" s="123"/>
      <c r="K56" s="123"/>
      <c r="O56" s="123"/>
      <c r="P56" s="123"/>
      <c r="Q56" s="123" t="str">
        <f ca="1">IF($P53&lt;&gt;"",IF(VLOOKUP($P53,'基礎データ（質問）'!$O$143:$AC$276,P$7,FALSE)&lt;&gt;"",VLOOKUP($P53,'基礎データ（質問）'!$O$5:$AC$276,P$7,FALSE),""),"")</f>
        <v/>
      </c>
      <c r="R56" s="123" t="str">
        <f ca="1">IF($P53&lt;&gt;"",IF(VLOOKUP($P53,'基礎データ（質問）'!$O$143:$AC$276,Q$7,FALSE)&lt;&gt;"",VLOOKUP($P53,'基礎データ（質問）'!$O$5:$AC$276,Q$7,FALSE),""),"")</f>
        <v/>
      </c>
      <c r="S56" s="123" t="str">
        <f ca="1">IF($P53&lt;&gt;"",IF(VLOOKUP($P53,'基礎データ（質問）'!$O$143:$AC$276,R$7,FALSE)&lt;&gt;"",VLOOKUP($P53,'基礎データ（質問）'!$O$5:$AC$276,R$7,FALSE),""),"")</f>
        <v/>
      </c>
      <c r="T56" s="123" t="str">
        <f ca="1">IF($P53&lt;&gt;"",IF(VLOOKUP($P53,'基礎データ（質問）'!$O$143:$AC$276,S$7,FALSE)&lt;&gt;"",VLOOKUP($P53,'基礎データ（質問）'!$O$5:$AC$276,S$7,FALSE),""),"")</f>
        <v/>
      </c>
      <c r="U56" s="123" t="str">
        <f ca="1">IF($P53&lt;&gt;"",IF(VLOOKUP($P53,'基礎データ（質問）'!$O$143:$AC$276,T$7,FALSE)&lt;&gt;"",VLOOKUP($P53,'基礎データ（質問）'!$O$5:$AC$276,T$7,FALSE),""),"")</f>
        <v/>
      </c>
      <c r="V56" s="123" t="str">
        <f ca="1">IF($P53&lt;&gt;"",IF(VLOOKUP($P53,'基礎データ（質問）'!$O$143:$AC$276,U$7,FALSE)&lt;&gt;"",VLOOKUP($P53,'基礎データ（質問）'!$O$5:$AC$276,U$7,FALSE),""),"")</f>
        <v/>
      </c>
      <c r="W56" s="123" t="str">
        <f ca="1">IF($P53&lt;&gt;"",IF(VLOOKUP($P53,'基礎データ（質問）'!$O$143:$AC$276,V$7,FALSE)&lt;&gt;"",VLOOKUP($P53,'基礎データ（質問）'!$O$5:$AC$276,V$7,FALSE),""),"")</f>
        <v/>
      </c>
      <c r="X56" s="123" t="str">
        <f ca="1">IF($P53&lt;&gt;"",IF(VLOOKUP($P53,'基礎データ（質問）'!$O$143:$AC$276,W$7,FALSE)&lt;&gt;"",VLOOKUP($P53,'基礎データ（質問）'!$O$5:$AC$276,W$7,FALSE),""),"")</f>
        <v/>
      </c>
      <c r="Y56" s="123" t="str">
        <f ca="1">IF($P53&lt;&gt;"",IF(VLOOKUP($P53,'基礎データ（質問）'!$O$143:$AC$276,X$7,FALSE)&lt;&gt;"",VLOOKUP($P53,'基礎データ（質問）'!$O$5:$AC$276,X$7,FALSE),""),"")</f>
        <v/>
      </c>
      <c r="Z56" s="123" t="str">
        <f ca="1">IF($P53&lt;&gt;"",IF(VLOOKUP($P53,'基礎データ（質問）'!$O$143:$AC$276,Y$7,FALSE)&lt;&gt;"",VLOOKUP($P53,'基礎データ（質問）'!$O$5:$AC$276,Y$7,FALSE),""),"")</f>
        <v/>
      </c>
      <c r="AA56" s="123">
        <f>ROW()</f>
        <v>56</v>
      </c>
      <c r="AB56" s="127"/>
      <c r="AC56" s="198"/>
      <c r="AD56" s="198"/>
      <c r="AE56" s="198"/>
      <c r="AF56" s="198"/>
      <c r="AG56" s="198"/>
      <c r="AH56" s="198"/>
    </row>
    <row r="57" spans="1:34" ht="12" customHeight="1">
      <c r="A57" s="123"/>
      <c r="B57" s="1143"/>
      <c r="C57" s="1144"/>
      <c r="D57" s="123"/>
      <c r="E57" s="123"/>
      <c r="F57" s="123"/>
      <c r="G57" s="123"/>
      <c r="H57" s="175"/>
      <c r="I57" s="123"/>
      <c r="J57" s="175"/>
      <c r="K57" s="123"/>
      <c r="O57" s="123"/>
      <c r="P57" s="244" t="s">
        <v>83</v>
      </c>
      <c r="Q57" s="200" t="str">
        <f ca="1">IF($P53&lt;&gt;"",IF(VLOOKUP($P53,'2_入力シート(1)'!$AG$7:$AR$26,Q$7,FALSE)&lt;&gt;"",VLOOKUP($P53,'2_入力シート(1)'!$AG$7:$AR$26,Q$7,FALSE),""),"")</f>
        <v/>
      </c>
      <c r="R57" s="200" t="str">
        <f ca="1">IF($P53&lt;&gt;"",IF(VLOOKUP($P53,'2_入力シート(1)'!$AG$7:$AR$26,R$7,FALSE)&lt;&gt;"",VLOOKUP($P53,'2_入力シート(1)'!$AG$7:$AR$26,R$7,FALSE),""),"")</f>
        <v/>
      </c>
      <c r="S57" s="200" t="str">
        <f ca="1">IF($P53&lt;&gt;"",IF(VLOOKUP($P53,'2_入力シート(1)'!$AG$7:$AR$26,S$7,FALSE)&lt;&gt;"",VLOOKUP($P53,'2_入力シート(1)'!$AG$7:$AR$26,S$7,FALSE),""),"")</f>
        <v/>
      </c>
      <c r="T57" s="200" t="str">
        <f ca="1">IF($P53&lt;&gt;"",IF(VLOOKUP($P53,'2_入力シート(1)'!$AG$7:$AR$26,T$7,FALSE)&lt;&gt;"",VLOOKUP($P53,'2_入力シート(1)'!$AG$7:$AR$26,T$7,FALSE),""),"")</f>
        <v/>
      </c>
      <c r="U57" s="200" t="str">
        <f ca="1">IF($P53&lt;&gt;"",IF(VLOOKUP($P53,'2_入力シート(1)'!$AG$7:$AR$26,U$7,FALSE)&lt;&gt;"",VLOOKUP($P53,'2_入力シート(1)'!$AG$7:$AR$26,U$7,FALSE),""),"")</f>
        <v/>
      </c>
      <c r="V57" s="200" t="str">
        <f ca="1">IF($P53&lt;&gt;"",IF(VLOOKUP($P53,'2_入力シート(1)'!$AG$7:$AR$26,V$7,FALSE)&lt;&gt;"",VLOOKUP($P53,'2_入力シート(1)'!$AG$7:$AR$26,V$7,FALSE),""),"")</f>
        <v/>
      </c>
      <c r="W57" s="200" t="str">
        <f ca="1">IF($P53&lt;&gt;"",IF(VLOOKUP($P53,'2_入力シート(1)'!$AG$7:$AR$26,W$7,FALSE)&lt;&gt;"",VLOOKUP($P53,'2_入力シート(1)'!$AG$7:$AR$26,W$7,FALSE),""),"")</f>
        <v/>
      </c>
      <c r="X57" s="200" t="str">
        <f ca="1">IF($P53&lt;&gt;"",IF(VLOOKUP($P53,'2_入力シート(1)'!$AG$7:$AR$26,X$7,FALSE)&lt;&gt;"",VLOOKUP($P53,'2_入力シート(1)'!$AG$7:$AR$26,X$7,FALSE),""),"")</f>
        <v/>
      </c>
      <c r="Y57" s="200" t="str">
        <f ca="1">IF($P53&lt;&gt;"",IF(VLOOKUP($P53,'2_入力シート(1)'!$AG$7:$AR$26,Y$7,FALSE)&lt;&gt;"",VLOOKUP($P53,'2_入力シート(1)'!$AG$7:$AR$26,Y$7,FALSE),""),"")</f>
        <v/>
      </c>
      <c r="Z57" s="200" t="str">
        <f ca="1">IF($P53&lt;&gt;"",IF(VLOOKUP($P53,'2_入力シート(1)'!$AG$7:$AR$26,Z$7,FALSE)&lt;&gt;"",VLOOKUP($P53,'2_入力シート(1)'!$AG$7:$AR$26,Z$7,FALSE),""),"")</f>
        <v/>
      </c>
      <c r="AA57" s="123"/>
      <c r="AB57" s="127"/>
      <c r="AC57" s="198"/>
      <c r="AD57" s="198"/>
      <c r="AE57" s="198"/>
      <c r="AF57" s="198"/>
      <c r="AG57" s="198"/>
      <c r="AH57" s="198"/>
    </row>
    <row r="58" spans="1:34" ht="12" customHeight="1">
      <c r="A58" s="123"/>
      <c r="B58" s="1143"/>
      <c r="C58" s="1144"/>
      <c r="D58" s="123"/>
      <c r="E58" s="123"/>
      <c r="F58" s="123"/>
      <c r="G58" s="123"/>
      <c r="H58" s="123"/>
      <c r="I58" s="123"/>
      <c r="J58" s="123"/>
      <c r="K58" s="123"/>
      <c r="O58" s="123"/>
      <c r="P58" s="244" t="s">
        <v>84</v>
      </c>
      <c r="Q58" s="182" t="str">
        <f ca="1">IF($P53&lt;&gt;"",IF(VLOOKUP($P53,'基礎データ（質問）'!$N$5:$AS$139,Q$7,FALSE)&lt;&gt;"",VLOOKUP($P53,'基礎データ（質問）'!$N$5:$AS$139,Q$7,FALSE),""),"")</f>
        <v/>
      </c>
      <c r="R58" s="182" t="str">
        <f ca="1">IF($P53&lt;&gt;"",IF(VLOOKUP($P53,'基礎データ（質問）'!$N$5:$AS$139,R$7,FALSE)&lt;&gt;"",VLOOKUP($P53,'基礎データ（質問）'!$N$5:$AS$139,R$7,FALSE),""),"")</f>
        <v/>
      </c>
      <c r="S58" s="182" t="str">
        <f ca="1">IF($P53&lt;&gt;"",IF(VLOOKUP($P53,'基礎データ（質問）'!$N$5:$AS$139,S$7,FALSE)&lt;&gt;"",VLOOKUP($P53,'基礎データ（質問）'!$N$5:$AS$139,S$7,FALSE),""),"")</f>
        <v/>
      </c>
      <c r="T58" s="182" t="str">
        <f ca="1">IF($P53&lt;&gt;"",IF(VLOOKUP($P53,'基礎データ（質問）'!$N$5:$AS$139,T$7,FALSE)&lt;&gt;"",VLOOKUP($P53,'基礎データ（質問）'!$N$5:$AS$139,T$7,FALSE),""),"")</f>
        <v/>
      </c>
      <c r="U58" s="182" t="str">
        <f ca="1">IF($P53&lt;&gt;"",IF(VLOOKUP($P53,'基礎データ（質問）'!$N$5:$AS$139,U$7,FALSE)&lt;&gt;"",VLOOKUP($P53,'基礎データ（質問）'!$N$5:$AS$139,U$7,FALSE),""),"")</f>
        <v/>
      </c>
      <c r="V58" s="182" t="str">
        <f ca="1">IF($P53&lt;&gt;"",IF(VLOOKUP($P53,'基礎データ（質問）'!$N$5:$AS$139,V$7,FALSE)&lt;&gt;"",VLOOKUP($P53,'基礎データ（質問）'!$N$5:$AS$139,V$7,FALSE),""),"")</f>
        <v/>
      </c>
      <c r="W58" s="182" t="str">
        <f ca="1">IF($P53&lt;&gt;"",IF(VLOOKUP($P53,'基礎データ（質問）'!$N$5:$AS$139,W$7,FALSE)&lt;&gt;"",VLOOKUP($P53,'基礎データ（質問）'!$N$5:$AS$139,W$7,FALSE),""),"")</f>
        <v/>
      </c>
      <c r="X58" s="182" t="str">
        <f ca="1">IF($P53&lt;&gt;"",IF(VLOOKUP($P53,'基礎データ（質問）'!$N$5:$AS$139,X$7,FALSE)&lt;&gt;"",VLOOKUP($P53,'基礎データ（質問）'!$N$5:$AS$139,X$7,FALSE),""),"")</f>
        <v/>
      </c>
      <c r="Y58" s="182" t="str">
        <f ca="1">IF($P53&lt;&gt;"",IF(VLOOKUP($P53,'基礎データ（質問）'!$N$5:$AS$139,Y$7,FALSE)&lt;&gt;"",VLOOKUP($P53,'基礎データ（質問）'!$N$5:$AS$139,Y$7,FALSE),""),"")</f>
        <v/>
      </c>
      <c r="Z58" s="182" t="str">
        <f ca="1">IF($P53&lt;&gt;"",IF(VLOOKUP($P53,'基礎データ（質問）'!$N$5:$AS$139,Z$7,FALSE)&lt;&gt;"",VLOOKUP($P53,'基礎データ（質問）'!$N$5:$AS$139,Z$7,FALSE),""),"")</f>
        <v/>
      </c>
      <c r="AA58" s="123" t="e">
        <f ca="1">(P53-6)*2+3</f>
        <v>#VALUE!</v>
      </c>
      <c r="AB58" s="127"/>
      <c r="AC58" s="198"/>
      <c r="AD58" s="198"/>
      <c r="AE58" s="198"/>
      <c r="AF58" s="198"/>
      <c r="AG58" s="198"/>
      <c r="AH58" s="198"/>
    </row>
    <row r="59" spans="1:34" ht="12" customHeight="1">
      <c r="A59" s="123"/>
      <c r="B59" s="1143"/>
      <c r="C59" s="1144"/>
      <c r="D59" s="123"/>
      <c r="E59" s="123"/>
      <c r="F59" s="123"/>
      <c r="G59" s="123"/>
      <c r="H59" s="123"/>
      <c r="I59" s="123"/>
      <c r="J59" s="123"/>
      <c r="K59" s="123"/>
      <c r="O59" s="123"/>
      <c r="P59" s="244" t="s">
        <v>143</v>
      </c>
      <c r="Q59" s="182" t="str">
        <f ca="1">IF($P53&lt;&gt;"",IF(VLOOKUP($P53,'基礎データ（質問）'!$N$5:$AS$139,AE$7,FALSE)&lt;&gt;"",VLOOKUP($P53,'基礎データ（質問）'!$N$5:$AS$139,AE$7,FALSE),""),"")</f>
        <v/>
      </c>
      <c r="R59" s="182" t="str">
        <f ca="1">IF($P53&lt;&gt;"",IF(VLOOKUP($P53,'基礎データ（質問）'!$N$5:$AS$139,AF$7,FALSE)&lt;&gt;"",VLOOKUP($P53,'基礎データ（質問）'!$N$5:$AS$139,AF$7,FALSE),""),"")</f>
        <v/>
      </c>
      <c r="S59" s="182" t="str">
        <f ca="1">IF($P53&lt;&gt;"",IF(VLOOKUP($P53,'基礎データ（質問）'!$N$5:$AS$139,AG$7,FALSE)&lt;&gt;"",VLOOKUP($P53,'基礎データ（質問）'!$N$5:$AS$139,AG$7,FALSE),""),"")</f>
        <v/>
      </c>
      <c r="T59" s="182" t="str">
        <f ca="1">IF($P53&lt;&gt;"",IF(VLOOKUP($P53,'基礎データ（質問）'!$N$5:$AS$139,AH$7,FALSE)&lt;&gt;"",VLOOKUP($P53,'基礎データ（質問）'!$N$5:$AS$139,AH$7,FALSE),""),"")</f>
        <v/>
      </c>
      <c r="U59" s="182" t="str">
        <f ca="1">IF($P53&lt;&gt;"",IF(VLOOKUP($P53,'基礎データ（質問）'!$N$5:$AS$139,AI$7,FALSE)&lt;&gt;"",VLOOKUP($P53,'基礎データ（質問）'!$N$5:$AS$139,AI$7,FALSE),""),"")</f>
        <v/>
      </c>
      <c r="V59" s="182" t="str">
        <f ca="1">IF($P53&lt;&gt;"",IF(VLOOKUP($P53,'基礎データ（質問）'!$N$5:$AS$139,AJ$7,FALSE)&lt;&gt;"",VLOOKUP($P53,'基礎データ（質問）'!$N$5:$AS$139,AJ$7,FALSE),""),"")</f>
        <v/>
      </c>
      <c r="W59" s="182" t="str">
        <f ca="1">IF($P53&lt;&gt;"",IF(VLOOKUP($P53,'基礎データ（質問）'!$N$5:$AS$139,AK$7,FALSE)&lt;&gt;"",VLOOKUP($P53,'基礎データ（質問）'!$N$5:$AS$139,AK$7,FALSE),""),"")</f>
        <v/>
      </c>
      <c r="X59" s="182" t="str">
        <f ca="1">IF($P53&lt;&gt;"",IF(VLOOKUP($P53,'基礎データ（質問）'!$N$5:$AS$139,AL$7,FALSE)&lt;&gt;"",VLOOKUP($P53,'基礎データ（質問）'!$N$5:$AS$139,AL$7,FALSE),""),"")</f>
        <v/>
      </c>
      <c r="Y59" s="182" t="str">
        <f ca="1">IF($P53&lt;&gt;"",IF(VLOOKUP($P53,'基礎データ（質問）'!$N$5:$AS$139,AM$7,FALSE)&lt;&gt;"",VLOOKUP($P53,'基礎データ（質問）'!$N$5:$AS$139,AM$7,FALSE),""),"")</f>
        <v/>
      </c>
      <c r="Z59" s="182" t="str">
        <f ca="1">IF($P53&lt;&gt;"",IF(VLOOKUP($P53,'基礎データ（質問）'!$N$5:$AS$139,AN$7,FALSE)&lt;&gt;"",VLOOKUP($P53,'基礎データ（質問）'!$N$5:$AS$139,AN$7,FALSE),""),"")</f>
        <v/>
      </c>
      <c r="AA59" s="123"/>
      <c r="AB59" s="127"/>
      <c r="AC59" s="198"/>
      <c r="AD59" s="198"/>
      <c r="AE59" s="198"/>
      <c r="AF59" s="198"/>
      <c r="AG59" s="198"/>
      <c r="AH59" s="198"/>
    </row>
    <row r="60" spans="1:34" ht="12" customHeight="1">
      <c r="A60" s="123"/>
      <c r="B60" s="1143"/>
      <c r="C60" s="1144"/>
      <c r="D60" s="123"/>
      <c r="E60" s="123"/>
      <c r="F60" s="123"/>
      <c r="G60" s="123"/>
      <c r="H60" s="123"/>
      <c r="I60" s="123"/>
      <c r="J60" s="123"/>
      <c r="K60" s="123"/>
      <c r="O60" s="123"/>
      <c r="P60" s="185"/>
      <c r="Q60" s="127" t="str">
        <f t="shared" ref="Q60:Z60" ca="1" si="5">IF(Q57="○",CELL("col",Q57),"")</f>
        <v/>
      </c>
      <c r="R60" s="127" t="str">
        <f t="shared" ca="1" si="5"/>
        <v/>
      </c>
      <c r="S60" s="127" t="str">
        <f t="shared" ca="1" si="5"/>
        <v/>
      </c>
      <c r="T60" s="127" t="str">
        <f t="shared" ca="1" si="5"/>
        <v/>
      </c>
      <c r="U60" s="127" t="str">
        <f t="shared" ca="1" si="5"/>
        <v/>
      </c>
      <c r="V60" s="127" t="str">
        <f t="shared" ca="1" si="5"/>
        <v/>
      </c>
      <c r="W60" s="127" t="str">
        <f t="shared" ca="1" si="5"/>
        <v/>
      </c>
      <c r="X60" s="127" t="str">
        <f t="shared" ca="1" si="5"/>
        <v/>
      </c>
      <c r="Y60" s="127" t="str">
        <f t="shared" ca="1" si="5"/>
        <v/>
      </c>
      <c r="Z60" s="127" t="str">
        <f t="shared" ca="1" si="5"/>
        <v/>
      </c>
      <c r="AA60" s="127">
        <f ca="1">SUM(Q60:Z60)+64</f>
        <v>64</v>
      </c>
      <c r="AB60" s="127"/>
      <c r="AC60" s="198"/>
      <c r="AD60" s="198"/>
      <c r="AE60" s="198"/>
      <c r="AF60" s="198"/>
      <c r="AG60" s="198"/>
      <c r="AH60" s="198"/>
    </row>
    <row r="61" spans="1:34" ht="12" customHeight="1">
      <c r="A61" s="123"/>
      <c r="B61" s="1143"/>
      <c r="C61" s="1144"/>
      <c r="D61" s="123"/>
      <c r="E61" s="123"/>
      <c r="F61" s="123"/>
      <c r="G61" s="123"/>
      <c r="H61" s="123"/>
      <c r="I61" s="123"/>
      <c r="J61" s="123"/>
      <c r="K61" s="123"/>
      <c r="O61" s="123"/>
      <c r="P61" s="185"/>
      <c r="Q61" s="185"/>
      <c r="R61" s="185"/>
      <c r="S61" s="185"/>
      <c r="T61" s="185"/>
      <c r="U61" s="185"/>
      <c r="V61" s="185"/>
      <c r="W61" s="123"/>
      <c r="X61" s="123"/>
      <c r="Y61" s="123"/>
      <c r="Z61" s="123"/>
      <c r="AA61" s="123"/>
      <c r="AB61" s="123"/>
      <c r="AC61" s="198"/>
      <c r="AD61" s="198"/>
      <c r="AE61" s="198"/>
      <c r="AF61" s="198"/>
      <c r="AG61" s="198"/>
      <c r="AH61" s="198"/>
    </row>
    <row r="62" spans="1:34" ht="19.5" customHeight="1" thickBot="1">
      <c r="A62" s="123"/>
      <c r="B62" s="1145"/>
      <c r="C62" s="1146"/>
      <c r="D62" s="123"/>
      <c r="E62" s="320" t="str">
        <f ca="1">IF(F62&lt;&gt;"",1,"")</f>
        <v/>
      </c>
      <c r="F62" s="321" t="str">
        <f ca="1">IF(Q56&lt;&gt;"",Q56,"")</f>
        <v/>
      </c>
      <c r="G62" s="320" t="str">
        <f ca="1">IF(H62&lt;&gt;"",2,"")</f>
        <v/>
      </c>
      <c r="H62" s="321" t="str">
        <f ca="1">IF(R56&lt;&gt;"",R56,"")</f>
        <v/>
      </c>
      <c r="I62" s="320" t="str">
        <f ca="1">IF(J62&lt;&gt;"",3,"")</f>
        <v/>
      </c>
      <c r="J62" s="321" t="str">
        <f ca="1">IF(S56&lt;&gt;"",S56,"")</f>
        <v/>
      </c>
      <c r="K62" s="319"/>
      <c r="O62" s="123"/>
      <c r="P62" s="185"/>
      <c r="Q62" s="185"/>
      <c r="R62" s="185"/>
      <c r="S62" s="185"/>
      <c r="T62" s="185"/>
      <c r="U62" s="185"/>
      <c r="V62" s="185"/>
      <c r="W62" s="123"/>
      <c r="X62" s="123"/>
      <c r="Y62" s="123"/>
      <c r="Z62" s="123"/>
      <c r="AA62" s="123"/>
      <c r="AB62" s="123"/>
      <c r="AC62" s="198"/>
      <c r="AD62" s="198"/>
      <c r="AE62" s="198"/>
      <c r="AF62" s="198"/>
      <c r="AG62" s="198"/>
      <c r="AH62" s="198"/>
    </row>
    <row r="63" spans="1:34" ht="19.5" customHeight="1">
      <c r="A63" s="123"/>
      <c r="B63" s="123"/>
      <c r="C63" s="123"/>
      <c r="D63" s="123"/>
      <c r="E63" s="320" t="str">
        <f ca="1">IF(F63&lt;&gt;"",4,"")</f>
        <v/>
      </c>
      <c r="F63" s="321" t="str">
        <f ca="1">IF(T56&lt;&gt;"",T56,"")</f>
        <v/>
      </c>
      <c r="G63" s="320" t="str">
        <f ca="1">IF(H63&lt;&gt;"",5,"")</f>
        <v/>
      </c>
      <c r="H63" s="321" t="str">
        <f ca="1">IF(U56&lt;&gt;"",U56,"")</f>
        <v/>
      </c>
      <c r="I63" s="320" t="str">
        <f ca="1">IF(J63&lt;&gt;"",6,"")</f>
        <v/>
      </c>
      <c r="J63" s="321" t="str">
        <f ca="1">IF(V56&lt;&gt;"",V56,"")</f>
        <v/>
      </c>
      <c r="K63" s="319"/>
      <c r="O63" s="123"/>
      <c r="P63" s="185"/>
      <c r="Q63" s="185"/>
      <c r="R63" s="185"/>
      <c r="S63" s="185"/>
      <c r="T63" s="185"/>
      <c r="U63" s="185"/>
      <c r="V63" s="185"/>
      <c r="W63" s="123"/>
      <c r="X63" s="123"/>
      <c r="Y63" s="123"/>
      <c r="Z63" s="123"/>
      <c r="AA63" s="123"/>
      <c r="AB63" s="123"/>
      <c r="AG63" s="198"/>
      <c r="AH63" s="198"/>
    </row>
    <row r="64" spans="1:34" ht="19.5" customHeight="1">
      <c r="A64" s="123"/>
      <c r="B64" s="123"/>
      <c r="C64" s="123"/>
      <c r="D64" s="123"/>
      <c r="E64" s="320" t="str">
        <f ca="1">IF(F64&lt;&gt;"",7,"")</f>
        <v/>
      </c>
      <c r="F64" s="321" t="str">
        <f ca="1">IF(W56&lt;&gt;"",W56,"")</f>
        <v/>
      </c>
      <c r="G64" s="320" t="str">
        <f ca="1">IF(H64&lt;&gt;"",8,"")</f>
        <v/>
      </c>
      <c r="H64" s="321" t="str">
        <f ca="1">IF(X56&lt;&gt;"",X56,"")</f>
        <v/>
      </c>
      <c r="I64" s="320" t="str">
        <f ca="1">IF(J64&lt;&gt;"",9,"")</f>
        <v/>
      </c>
      <c r="J64" s="321" t="str">
        <f ca="1">IF(Y56&lt;&gt;"",Y56,"")</f>
        <v/>
      </c>
      <c r="K64" s="319"/>
      <c r="O64" s="123"/>
      <c r="P64" s="185"/>
      <c r="Q64" s="185"/>
      <c r="R64" s="185"/>
      <c r="S64" s="185"/>
      <c r="T64" s="185"/>
      <c r="U64" s="185"/>
      <c r="V64" s="185"/>
      <c r="W64" s="123"/>
      <c r="X64" s="123"/>
      <c r="Y64" s="123"/>
      <c r="Z64" s="123"/>
      <c r="AA64" s="123"/>
      <c r="AB64" s="123"/>
      <c r="AG64" s="198"/>
      <c r="AH64" s="198"/>
    </row>
    <row r="65" spans="1:35" ht="19.5" customHeight="1">
      <c r="A65" s="123"/>
      <c r="B65" s="123"/>
      <c r="C65" s="123"/>
      <c r="D65" s="123"/>
      <c r="E65" s="320" t="str">
        <f ca="1">IF(F65&lt;&gt;"",10,"")</f>
        <v/>
      </c>
      <c r="F65" s="321" t="str">
        <f ca="1">IF(Z56&lt;&gt;"",Z56,"")</f>
        <v/>
      </c>
      <c r="G65" s="318"/>
      <c r="H65" s="324"/>
      <c r="I65" s="318"/>
      <c r="J65" s="324"/>
      <c r="K65" s="318"/>
      <c r="O65" s="123"/>
      <c r="P65" s="185"/>
      <c r="Q65" s="185"/>
      <c r="R65" s="185"/>
      <c r="S65" s="185"/>
      <c r="T65" s="185"/>
      <c r="U65" s="185"/>
      <c r="V65" s="185"/>
      <c r="W65" s="123"/>
      <c r="X65" s="123"/>
      <c r="Y65" s="123"/>
      <c r="Z65" s="123"/>
      <c r="AA65" s="123"/>
      <c r="AB65" s="123"/>
      <c r="AG65" s="198"/>
      <c r="AH65" s="198"/>
    </row>
    <row r="66" spans="1:35" s="123" customFormat="1" ht="15.75" customHeight="1">
      <c r="A66" s="1147" t="str">
        <f ca="1">"(8"&amp;VLOOKUP(P6,'2_入力シート(1)'!$AW:$AX,2,FALSE)&amp;")"</f>
        <v>(8-1)</v>
      </c>
      <c r="B66" s="1147"/>
      <c r="C66" s="1147"/>
      <c r="D66" s="1147"/>
      <c r="E66" s="1147"/>
      <c r="F66" s="1147"/>
      <c r="G66" s="1147"/>
      <c r="H66" s="1147"/>
      <c r="I66" s="1147"/>
      <c r="J66" s="1147"/>
      <c r="K66" s="1147"/>
      <c r="L66" s="129"/>
      <c r="M66" s="160"/>
      <c r="N66" s="160"/>
      <c r="P66" s="185"/>
      <c r="Q66" s="185"/>
      <c r="R66" s="185"/>
      <c r="S66" s="185"/>
      <c r="T66" s="185"/>
      <c r="U66" s="185"/>
      <c r="V66" s="185"/>
      <c r="AC66" s="160"/>
      <c r="AD66" s="160"/>
      <c r="AE66" s="160"/>
      <c r="AF66" s="160"/>
      <c r="AG66" s="160"/>
      <c r="AH66" s="160"/>
      <c r="AI66" s="160"/>
    </row>
    <row r="67" spans="1:35" s="123" customFormat="1" ht="13.5" customHeight="1">
      <c r="A67" s="160"/>
      <c r="B67" s="160"/>
      <c r="C67" s="160"/>
      <c r="D67" s="160"/>
      <c r="E67" s="160"/>
      <c r="F67" s="160"/>
      <c r="G67" s="160"/>
      <c r="H67" s="160"/>
      <c r="I67" s="160"/>
      <c r="J67" s="160"/>
      <c r="K67" s="160"/>
      <c r="L67" s="129"/>
      <c r="M67" s="160"/>
      <c r="N67" s="160"/>
      <c r="O67" s="160"/>
      <c r="P67" s="191"/>
      <c r="Q67" s="191"/>
      <c r="R67" s="191"/>
      <c r="S67" s="191"/>
      <c r="T67" s="191"/>
      <c r="U67" s="191"/>
      <c r="V67" s="191"/>
      <c r="W67" s="129"/>
      <c r="X67" s="129"/>
      <c r="Y67" s="129"/>
      <c r="Z67" s="160"/>
      <c r="AA67" s="129"/>
      <c r="AB67" s="160"/>
      <c r="AC67" s="160"/>
      <c r="AD67" s="160"/>
      <c r="AE67" s="160"/>
      <c r="AF67" s="160"/>
      <c r="AG67" s="160"/>
      <c r="AH67" s="160"/>
      <c r="AI67" s="160"/>
    </row>
    <row r="68" spans="1:35" s="123" customFormat="1" ht="13.5" customHeight="1">
      <c r="A68" s="160"/>
      <c r="B68" s="160"/>
      <c r="C68" s="160"/>
      <c r="D68" s="160"/>
      <c r="E68" s="160"/>
      <c r="F68" s="160"/>
      <c r="G68" s="160"/>
      <c r="H68" s="160"/>
      <c r="I68" s="160"/>
      <c r="J68" s="160"/>
      <c r="K68" s="160"/>
      <c r="L68" s="129"/>
      <c r="M68" s="160"/>
      <c r="N68" s="160"/>
      <c r="O68" s="160"/>
      <c r="P68" s="191"/>
      <c r="Q68" s="191"/>
      <c r="R68" s="191"/>
      <c r="S68" s="191"/>
      <c r="T68" s="191"/>
      <c r="U68" s="191"/>
      <c r="V68" s="191"/>
      <c r="W68" s="129"/>
      <c r="X68" s="129"/>
      <c r="Y68" s="129"/>
      <c r="Z68" s="160"/>
      <c r="AA68" s="129"/>
      <c r="AB68" s="160"/>
      <c r="AC68" s="160"/>
      <c r="AD68" s="160"/>
      <c r="AE68" s="160"/>
      <c r="AF68" s="160"/>
      <c r="AG68" s="160"/>
      <c r="AH68" s="160"/>
      <c r="AI68" s="160"/>
    </row>
    <row r="69" spans="1:35" s="123" customFormat="1" ht="13.5" customHeight="1">
      <c r="A69" s="160"/>
      <c r="B69" s="160"/>
      <c r="C69" s="160"/>
      <c r="D69" s="160"/>
      <c r="E69" s="160"/>
      <c r="F69" s="160"/>
      <c r="G69" s="160"/>
      <c r="H69" s="160"/>
      <c r="I69" s="160"/>
      <c r="J69" s="160"/>
      <c r="K69" s="160"/>
      <c r="L69" s="129"/>
      <c r="M69" s="160"/>
      <c r="N69" s="160"/>
      <c r="O69" s="160"/>
      <c r="P69" s="192"/>
      <c r="Q69" s="192"/>
      <c r="R69" s="192"/>
      <c r="S69" s="192"/>
      <c r="T69" s="192"/>
      <c r="U69" s="192"/>
      <c r="V69" s="192"/>
      <c r="W69" s="160"/>
      <c r="X69" s="160"/>
      <c r="Y69" s="160"/>
      <c r="Z69" s="160"/>
      <c r="AA69" s="160"/>
      <c r="AB69" s="160"/>
      <c r="AC69" s="160"/>
      <c r="AD69" s="160"/>
      <c r="AE69" s="160"/>
      <c r="AF69" s="160"/>
      <c r="AG69" s="160"/>
      <c r="AH69" s="160"/>
      <c r="AI69" s="160"/>
    </row>
    <row r="70" spans="1:35" s="123" customFormat="1" ht="13.5" customHeight="1">
      <c r="A70" s="160"/>
      <c r="B70" s="160"/>
      <c r="C70" s="160"/>
      <c r="D70" s="160"/>
      <c r="E70" s="160"/>
      <c r="F70" s="160"/>
      <c r="G70" s="160"/>
      <c r="H70" s="160"/>
      <c r="I70" s="160"/>
      <c r="J70" s="160"/>
      <c r="K70" s="160"/>
      <c r="L70" s="129"/>
      <c r="M70" s="160"/>
      <c r="N70" s="160"/>
      <c r="O70" s="160"/>
      <c r="P70" s="192"/>
      <c r="Q70" s="192"/>
      <c r="R70" s="192"/>
      <c r="S70" s="192"/>
      <c r="T70" s="192"/>
      <c r="U70" s="192"/>
      <c r="V70" s="192"/>
      <c r="W70" s="160"/>
      <c r="X70" s="160"/>
      <c r="Y70" s="160"/>
      <c r="Z70" s="160"/>
      <c r="AA70" s="160"/>
      <c r="AB70" s="160"/>
      <c r="AC70" s="160"/>
      <c r="AD70" s="160"/>
      <c r="AE70" s="160"/>
      <c r="AF70" s="160"/>
      <c r="AG70" s="160"/>
      <c r="AH70" s="160"/>
      <c r="AI70" s="160"/>
    </row>
    <row r="71" spans="1:35" s="129" customFormat="1">
      <c r="A71" s="160"/>
      <c r="B71" s="160"/>
      <c r="C71" s="160"/>
      <c r="D71" s="160"/>
      <c r="E71" s="160"/>
      <c r="F71" s="160"/>
      <c r="G71" s="160"/>
      <c r="H71" s="160"/>
      <c r="I71" s="160"/>
      <c r="J71" s="160"/>
      <c r="K71" s="160"/>
      <c r="L71" s="160"/>
      <c r="M71" s="160"/>
      <c r="N71" s="160"/>
      <c r="O71" s="160"/>
      <c r="P71" s="192"/>
      <c r="Q71" s="192"/>
      <c r="R71" s="192"/>
      <c r="S71" s="192"/>
      <c r="T71" s="192"/>
      <c r="U71" s="192"/>
      <c r="V71" s="192"/>
      <c r="W71" s="160"/>
      <c r="X71" s="160"/>
      <c r="Y71" s="160"/>
      <c r="AA71" s="160"/>
      <c r="AB71" s="160"/>
      <c r="AC71" s="160"/>
      <c r="AD71" s="160"/>
      <c r="AE71" s="160"/>
      <c r="AF71" s="160"/>
      <c r="AG71" s="160"/>
      <c r="AH71" s="160"/>
      <c r="AI71" s="160"/>
    </row>
    <row r="72" spans="1:35" s="129" customFormat="1">
      <c r="A72" s="160"/>
      <c r="B72" s="160"/>
      <c r="C72" s="160"/>
      <c r="D72" s="160"/>
      <c r="E72" s="160"/>
      <c r="F72" s="160"/>
      <c r="G72" s="160"/>
      <c r="H72" s="160"/>
      <c r="I72" s="160"/>
      <c r="J72" s="160"/>
      <c r="K72" s="160"/>
      <c r="L72" s="160"/>
      <c r="M72" s="160"/>
      <c r="N72" s="160"/>
      <c r="O72" s="160"/>
      <c r="P72" s="192"/>
      <c r="Q72" s="192"/>
      <c r="R72" s="192"/>
      <c r="S72" s="192"/>
      <c r="T72" s="192"/>
      <c r="U72" s="192"/>
      <c r="V72" s="192"/>
      <c r="W72" s="160"/>
      <c r="X72" s="160"/>
      <c r="Y72" s="160"/>
      <c r="AA72" s="160"/>
      <c r="AB72" s="160"/>
      <c r="AC72" s="160"/>
      <c r="AD72" s="160"/>
      <c r="AE72" s="160"/>
      <c r="AF72" s="160"/>
      <c r="AG72" s="160"/>
      <c r="AH72" s="160"/>
      <c r="AI72" s="160"/>
    </row>
    <row r="73" spans="1:35" s="129" customFormat="1">
      <c r="A73" s="160"/>
      <c r="B73" s="160"/>
      <c r="C73" s="160"/>
      <c r="D73" s="160"/>
      <c r="E73" s="160"/>
      <c r="F73" s="160"/>
      <c r="G73" s="160"/>
      <c r="H73" s="160"/>
      <c r="I73" s="160"/>
      <c r="J73" s="160"/>
      <c r="K73" s="160"/>
      <c r="P73" s="192"/>
      <c r="Q73" s="192"/>
      <c r="R73" s="192"/>
      <c r="S73" s="192"/>
      <c r="T73" s="192"/>
      <c r="U73" s="192"/>
      <c r="V73" s="192"/>
      <c r="W73" s="160"/>
      <c r="X73" s="160"/>
      <c r="Y73" s="160"/>
      <c r="AA73" s="160"/>
      <c r="AB73" s="160"/>
      <c r="AC73" s="160"/>
      <c r="AD73" s="160"/>
      <c r="AE73" s="160"/>
      <c r="AF73" s="160"/>
      <c r="AG73" s="160"/>
      <c r="AH73" s="160"/>
      <c r="AI73" s="160"/>
    </row>
    <row r="74" spans="1:35" s="160" customFormat="1">
      <c r="P74" s="192"/>
      <c r="Q74" s="192"/>
      <c r="R74" s="192"/>
      <c r="S74" s="192"/>
      <c r="T74" s="192"/>
      <c r="U74" s="192"/>
      <c r="V74" s="192"/>
    </row>
    <row r="75" spans="1:35" s="160" customFormat="1">
      <c r="P75" s="192"/>
      <c r="Q75" s="192"/>
      <c r="R75" s="192"/>
      <c r="S75" s="192"/>
      <c r="T75" s="192"/>
      <c r="U75" s="192"/>
      <c r="V75" s="192"/>
    </row>
    <row r="76" spans="1:35" s="160" customFormat="1">
      <c r="P76" s="192"/>
      <c r="Q76" s="192"/>
      <c r="R76" s="192"/>
      <c r="S76" s="192"/>
      <c r="T76" s="192"/>
      <c r="U76" s="192"/>
      <c r="V76" s="192"/>
    </row>
    <row r="77" spans="1:35" s="160" customFormat="1">
      <c r="P77" s="192"/>
      <c r="Q77" s="192"/>
      <c r="R77" s="192"/>
      <c r="S77" s="192"/>
      <c r="T77" s="192"/>
      <c r="U77" s="192"/>
      <c r="V77" s="192"/>
    </row>
    <row r="78" spans="1:35" s="160" customFormat="1">
      <c r="P78" s="192"/>
      <c r="Q78" s="192"/>
      <c r="R78" s="192"/>
      <c r="S78" s="192"/>
      <c r="T78" s="192"/>
      <c r="U78" s="192"/>
      <c r="V78" s="192"/>
    </row>
    <row r="79" spans="1:35" s="160" customFormat="1">
      <c r="P79" s="192"/>
      <c r="Q79" s="192"/>
      <c r="R79" s="192"/>
      <c r="S79" s="192"/>
      <c r="T79" s="192"/>
      <c r="U79" s="192"/>
      <c r="V79" s="192"/>
    </row>
    <row r="80" spans="1:35" s="160" customFormat="1">
      <c r="P80" s="192"/>
      <c r="Q80" s="192"/>
      <c r="R80" s="192"/>
      <c r="S80" s="192"/>
      <c r="T80" s="192"/>
      <c r="U80" s="192"/>
      <c r="V80" s="192"/>
    </row>
    <row r="81" spans="1:27" s="160" customFormat="1">
      <c r="P81" s="192"/>
      <c r="Q81" s="192"/>
      <c r="R81" s="192"/>
      <c r="S81" s="192"/>
      <c r="T81" s="192"/>
      <c r="U81" s="192"/>
      <c r="V81" s="192"/>
    </row>
    <row r="82" spans="1:27" s="160" customFormat="1">
      <c r="P82" s="192"/>
      <c r="Q82" s="192"/>
      <c r="R82" s="192"/>
      <c r="S82" s="192"/>
      <c r="T82" s="192"/>
      <c r="U82" s="192"/>
      <c r="V82" s="192"/>
    </row>
    <row r="83" spans="1:27" s="160" customFormat="1">
      <c r="P83" s="192"/>
      <c r="Q83" s="192"/>
      <c r="R83" s="192"/>
      <c r="S83" s="192"/>
      <c r="T83" s="192"/>
      <c r="U83" s="192"/>
      <c r="V83" s="192"/>
    </row>
    <row r="84" spans="1:27" s="160" customFormat="1">
      <c r="P84" s="192"/>
      <c r="Q84" s="192"/>
      <c r="R84" s="192"/>
      <c r="S84" s="192"/>
      <c r="T84" s="192"/>
      <c r="U84" s="192"/>
      <c r="V84" s="192"/>
    </row>
    <row r="85" spans="1:27" s="160" customFormat="1">
      <c r="P85" s="192"/>
      <c r="Q85" s="192"/>
      <c r="R85" s="192"/>
      <c r="S85" s="192"/>
      <c r="T85" s="192"/>
      <c r="U85" s="192"/>
      <c r="V85" s="192"/>
    </row>
    <row r="86" spans="1:27" s="160" customFormat="1">
      <c r="P86" s="192"/>
      <c r="Q86" s="192"/>
      <c r="R86" s="192"/>
      <c r="S86" s="192"/>
      <c r="T86" s="192"/>
      <c r="U86" s="192"/>
      <c r="V86" s="192"/>
    </row>
    <row r="87" spans="1:27" s="160" customFormat="1">
      <c r="B87" s="122"/>
      <c r="C87" s="122"/>
      <c r="P87" s="192"/>
      <c r="Q87" s="192"/>
      <c r="R87" s="192"/>
      <c r="S87" s="192"/>
      <c r="T87" s="192"/>
      <c r="U87" s="192"/>
      <c r="V87" s="192"/>
    </row>
    <row r="88" spans="1:27" s="160" customFormat="1">
      <c r="A88" s="122"/>
      <c r="B88" s="122"/>
      <c r="C88" s="122"/>
      <c r="D88" s="122"/>
      <c r="E88" s="122"/>
      <c r="F88" s="122"/>
      <c r="G88" s="122"/>
      <c r="H88" s="122"/>
      <c r="I88" s="122"/>
      <c r="J88" s="122"/>
      <c r="K88" s="122"/>
      <c r="P88" s="192"/>
      <c r="Q88" s="192"/>
      <c r="R88" s="192"/>
      <c r="S88" s="192"/>
      <c r="T88" s="192"/>
      <c r="U88" s="192"/>
      <c r="V88" s="192"/>
    </row>
    <row r="89" spans="1:27" s="160" customFormat="1">
      <c r="A89" s="122"/>
      <c r="B89" s="122"/>
      <c r="C89" s="122"/>
      <c r="D89" s="122"/>
      <c r="E89" s="122"/>
      <c r="F89" s="122"/>
      <c r="G89" s="122"/>
      <c r="H89" s="122"/>
      <c r="I89" s="122"/>
      <c r="J89" s="122"/>
      <c r="K89" s="122"/>
      <c r="P89" s="192"/>
      <c r="Q89" s="192"/>
      <c r="R89" s="192"/>
      <c r="S89" s="192"/>
      <c r="T89" s="192"/>
      <c r="U89" s="192"/>
      <c r="V89" s="192"/>
    </row>
    <row r="90" spans="1:27" s="160" customFormat="1">
      <c r="A90" s="122"/>
      <c r="B90" s="122"/>
      <c r="C90" s="122"/>
      <c r="D90" s="122"/>
      <c r="E90" s="122"/>
      <c r="F90" s="122"/>
      <c r="G90" s="122"/>
      <c r="H90" s="122"/>
      <c r="I90" s="122"/>
      <c r="J90" s="122"/>
      <c r="K90" s="122"/>
      <c r="P90" s="192"/>
      <c r="Q90" s="192"/>
      <c r="R90" s="192"/>
      <c r="S90" s="192"/>
      <c r="T90" s="192"/>
      <c r="U90" s="192"/>
      <c r="V90" s="192"/>
    </row>
    <row r="91" spans="1:27" s="160" customFormat="1">
      <c r="A91" s="122"/>
      <c r="B91" s="122"/>
      <c r="C91" s="122"/>
      <c r="D91" s="122"/>
      <c r="E91" s="122"/>
      <c r="F91" s="122"/>
      <c r="G91" s="122"/>
      <c r="H91" s="122"/>
      <c r="I91" s="122"/>
      <c r="J91" s="122"/>
      <c r="K91" s="122"/>
      <c r="P91" s="192"/>
      <c r="Q91" s="192"/>
      <c r="R91" s="192"/>
      <c r="S91" s="192"/>
      <c r="T91" s="192"/>
      <c r="U91" s="192"/>
      <c r="V91" s="192"/>
    </row>
    <row r="92" spans="1:27" s="160" customFormat="1">
      <c r="A92" s="122"/>
      <c r="B92" s="122"/>
      <c r="C92" s="122"/>
      <c r="D92" s="122"/>
      <c r="E92" s="122"/>
      <c r="F92" s="122"/>
      <c r="G92" s="122"/>
      <c r="H92" s="122"/>
      <c r="I92" s="122"/>
      <c r="J92" s="122"/>
      <c r="K92" s="122"/>
      <c r="P92" s="168"/>
      <c r="Q92" s="168"/>
      <c r="R92" s="168"/>
      <c r="S92" s="168"/>
      <c r="T92" s="168"/>
      <c r="U92" s="168"/>
      <c r="V92" s="168"/>
      <c r="W92" s="122"/>
      <c r="X92" s="122"/>
      <c r="Y92" s="122"/>
      <c r="AA92" s="122"/>
    </row>
    <row r="93" spans="1:27" s="160" customFormat="1">
      <c r="A93" s="122"/>
      <c r="B93" s="122"/>
      <c r="C93" s="122"/>
      <c r="D93" s="122"/>
      <c r="E93" s="122"/>
      <c r="F93" s="122"/>
      <c r="G93" s="122"/>
      <c r="H93" s="122"/>
      <c r="I93" s="122"/>
      <c r="J93" s="122"/>
      <c r="K93" s="122"/>
      <c r="P93" s="168"/>
      <c r="Q93" s="168"/>
      <c r="R93" s="168"/>
      <c r="S93" s="168"/>
      <c r="T93" s="168"/>
      <c r="U93" s="168"/>
      <c r="V93" s="168"/>
      <c r="W93" s="122"/>
      <c r="X93" s="122"/>
      <c r="Y93" s="122"/>
      <c r="AA93" s="122"/>
    </row>
    <row r="94" spans="1:27" s="160" customFormat="1">
      <c r="A94" s="122"/>
      <c r="B94" s="122"/>
      <c r="C94" s="122"/>
      <c r="D94" s="122"/>
      <c r="E94" s="122"/>
      <c r="F94" s="122"/>
      <c r="G94" s="122"/>
      <c r="H94" s="122"/>
      <c r="I94" s="122"/>
      <c r="J94" s="122"/>
      <c r="K94" s="122"/>
      <c r="P94" s="168"/>
      <c r="Q94" s="168"/>
      <c r="R94" s="168"/>
      <c r="S94" s="168"/>
      <c r="T94" s="168"/>
      <c r="U94" s="168"/>
      <c r="V94" s="168"/>
      <c r="W94" s="122"/>
      <c r="X94" s="122"/>
      <c r="Y94" s="122"/>
      <c r="AA94" s="122"/>
    </row>
    <row r="95" spans="1:27" s="160" customFormat="1">
      <c r="A95" s="122"/>
      <c r="B95" s="122"/>
      <c r="C95" s="122"/>
      <c r="D95" s="122"/>
      <c r="E95" s="122"/>
      <c r="F95" s="122"/>
      <c r="G95" s="122"/>
      <c r="H95" s="122"/>
      <c r="I95" s="122"/>
      <c r="J95" s="122"/>
      <c r="K95" s="122"/>
      <c r="P95" s="168"/>
      <c r="Q95" s="168"/>
      <c r="R95" s="168"/>
      <c r="S95" s="168"/>
      <c r="T95" s="168"/>
      <c r="U95" s="168"/>
      <c r="V95" s="168"/>
      <c r="W95" s="122"/>
      <c r="X95" s="122"/>
      <c r="Y95" s="122"/>
      <c r="AA95" s="122"/>
    </row>
    <row r="96" spans="1:27" s="160" customFormat="1">
      <c r="A96" s="122"/>
      <c r="B96" s="122"/>
      <c r="C96" s="122"/>
      <c r="D96" s="122"/>
      <c r="E96" s="122"/>
      <c r="F96" s="122"/>
      <c r="G96" s="122"/>
      <c r="H96" s="122"/>
      <c r="I96" s="122"/>
      <c r="J96" s="122"/>
      <c r="K96" s="122"/>
      <c r="P96" s="168"/>
      <c r="Q96" s="168"/>
      <c r="R96" s="168"/>
      <c r="S96" s="168"/>
      <c r="T96" s="168"/>
      <c r="U96" s="168"/>
      <c r="V96" s="168"/>
      <c r="W96" s="122"/>
      <c r="X96" s="122"/>
      <c r="Y96" s="122"/>
      <c r="AA96" s="122"/>
    </row>
  </sheetData>
  <sheetProtection formatCells="0" selectLockedCells="1"/>
  <mergeCells count="41">
    <mergeCell ref="B55:C55"/>
    <mergeCell ref="F55:J55"/>
    <mergeCell ref="B56:C62"/>
    <mergeCell ref="A66:K66"/>
    <mergeCell ref="U49:U50"/>
    <mergeCell ref="B45:C51"/>
    <mergeCell ref="P49:P50"/>
    <mergeCell ref="Q49:Q50"/>
    <mergeCell ref="R49:R50"/>
    <mergeCell ref="S49:S50"/>
    <mergeCell ref="T49:T50"/>
    <mergeCell ref="V49:V50"/>
    <mergeCell ref="W49:W50"/>
    <mergeCell ref="X49:X50"/>
    <mergeCell ref="Y49:Y50"/>
    <mergeCell ref="Z49:Z50"/>
    <mergeCell ref="W34:W35"/>
    <mergeCell ref="X34:X35"/>
    <mergeCell ref="Y34:Y35"/>
    <mergeCell ref="Z34:Z35"/>
    <mergeCell ref="AA34:AA35"/>
    <mergeCell ref="B12:C18"/>
    <mergeCell ref="B44:C44"/>
    <mergeCell ref="F44:J44"/>
    <mergeCell ref="Q34:Q35"/>
    <mergeCell ref="R34:R35"/>
    <mergeCell ref="T34:T35"/>
    <mergeCell ref="U34:U35"/>
    <mergeCell ref="V34:V35"/>
    <mergeCell ref="B22:C22"/>
    <mergeCell ref="F22:J22"/>
    <mergeCell ref="B23:C29"/>
    <mergeCell ref="B33:C33"/>
    <mergeCell ref="F33:J33"/>
    <mergeCell ref="B34:C40"/>
    <mergeCell ref="S34:S35"/>
    <mergeCell ref="B6:C6"/>
    <mergeCell ref="B8:C8"/>
    <mergeCell ref="B9:C9"/>
    <mergeCell ref="B11:C11"/>
    <mergeCell ref="F11:J11"/>
  </mergeCells>
  <phoneticPr fontId="1"/>
  <pageMargins left="0.39370078740157483" right="0.39370078740157483" top="0.78740157480314965" bottom="0.78740157480314965" header="0.31496062992125984" footer="0.31496062992125984"/>
  <pageSetup paperSize="9" scale="80" orientation="portrait" r:id="rId1"/>
  <colBreaks count="1" manualBreakCount="1">
    <brk id="11"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FFFF00"/>
    <pageSetUpPr fitToPage="1"/>
  </sheetPr>
  <dimension ref="A1:AS369"/>
  <sheetViews>
    <sheetView view="pageBreakPreview" topLeftCell="A19" zoomScale="60" zoomScaleNormal="90" workbookViewId="0">
      <selection activeCell="A5" sqref="A5:A6"/>
    </sheetView>
  </sheetViews>
  <sheetFormatPr defaultColWidth="9" defaultRowHeight="13"/>
  <cols>
    <col min="1" max="1" width="6.6328125" style="122" customWidth="1"/>
    <col min="2" max="2" width="53.7265625" style="688" customWidth="1"/>
    <col min="3" max="12" width="8.6328125" style="122" customWidth="1"/>
    <col min="13" max="13" width="9.08984375" style="122" bestFit="1" customWidth="1"/>
    <col min="14" max="14" width="8.26953125" style="172" bestFit="1" customWidth="1"/>
    <col min="15" max="15" width="51.90625" style="575" customWidth="1"/>
    <col min="16" max="29" width="7.08984375" style="122" customWidth="1"/>
    <col min="30" max="30" width="6.6328125" style="172" customWidth="1"/>
    <col min="31" max="31" width="52" style="575" customWidth="1"/>
    <col min="32" max="45" width="7.08984375" style="122" customWidth="1"/>
    <col min="46" max="16384" width="9" style="122"/>
  </cols>
  <sheetData>
    <row r="1" spans="1:45" ht="38.25" customHeight="1" thickBot="1">
      <c r="A1" s="172"/>
      <c r="B1" s="574"/>
      <c r="C1" s="172"/>
      <c r="D1" s="172"/>
      <c r="E1" s="172"/>
      <c r="F1" s="172"/>
      <c r="G1" s="172"/>
      <c r="H1" s="172"/>
      <c r="I1" s="172"/>
      <c r="J1" s="172"/>
      <c r="K1" s="172"/>
      <c r="L1" s="172"/>
    </row>
    <row r="2" spans="1:45" ht="15" customHeight="1">
      <c r="A2" s="1149" t="s">
        <v>72</v>
      </c>
      <c r="B2" s="1167" t="s">
        <v>724</v>
      </c>
      <c r="C2" s="576">
        <v>1</v>
      </c>
      <c r="D2" s="576">
        <v>2</v>
      </c>
      <c r="E2" s="576">
        <v>3</v>
      </c>
      <c r="F2" s="576">
        <v>4</v>
      </c>
      <c r="G2" s="576">
        <v>5</v>
      </c>
      <c r="H2" s="576">
        <v>6</v>
      </c>
      <c r="I2" s="576">
        <v>7</v>
      </c>
      <c r="J2" s="576">
        <v>8</v>
      </c>
      <c r="K2" s="576">
        <v>9</v>
      </c>
      <c r="L2" s="577">
        <v>10</v>
      </c>
      <c r="N2" s="1149" t="s">
        <v>72</v>
      </c>
      <c r="O2" s="1152" t="s">
        <v>725</v>
      </c>
      <c r="P2" s="578">
        <v>1</v>
      </c>
      <c r="Q2" s="576">
        <v>2</v>
      </c>
      <c r="R2" s="576">
        <v>3</v>
      </c>
      <c r="S2" s="576">
        <v>4</v>
      </c>
      <c r="T2" s="576">
        <v>5</v>
      </c>
      <c r="U2" s="576">
        <v>6</v>
      </c>
      <c r="V2" s="576">
        <v>7</v>
      </c>
      <c r="W2" s="576">
        <v>8</v>
      </c>
      <c r="X2" s="576">
        <v>9</v>
      </c>
      <c r="Y2" s="576">
        <v>10</v>
      </c>
      <c r="Z2" s="576">
        <v>11</v>
      </c>
      <c r="AA2" s="576">
        <v>12</v>
      </c>
      <c r="AB2" s="576">
        <v>13</v>
      </c>
      <c r="AC2" s="577">
        <v>14</v>
      </c>
      <c r="AD2" s="1161" t="s">
        <v>72</v>
      </c>
      <c r="AE2" s="1152" t="s">
        <v>725</v>
      </c>
      <c r="AF2" s="578">
        <v>1</v>
      </c>
      <c r="AG2" s="576">
        <v>2</v>
      </c>
      <c r="AH2" s="576">
        <v>3</v>
      </c>
      <c r="AI2" s="576">
        <v>4</v>
      </c>
      <c r="AJ2" s="576">
        <v>5</v>
      </c>
      <c r="AK2" s="576">
        <v>6</v>
      </c>
      <c r="AL2" s="576">
        <v>7</v>
      </c>
      <c r="AM2" s="576">
        <v>8</v>
      </c>
      <c r="AN2" s="576">
        <v>9</v>
      </c>
      <c r="AO2" s="576">
        <v>10</v>
      </c>
      <c r="AP2" s="576">
        <v>11</v>
      </c>
      <c r="AQ2" s="576">
        <v>12</v>
      </c>
      <c r="AR2" s="576">
        <v>13</v>
      </c>
      <c r="AS2" s="577">
        <v>14</v>
      </c>
    </row>
    <row r="3" spans="1:45" ht="15" customHeight="1">
      <c r="A3" s="1150"/>
      <c r="B3" s="1168"/>
      <c r="C3" s="1170" t="s">
        <v>93</v>
      </c>
      <c r="D3" s="1171"/>
      <c r="E3" s="1171"/>
      <c r="F3" s="1171"/>
      <c r="G3" s="1171"/>
      <c r="H3" s="1171"/>
      <c r="I3" s="1171"/>
      <c r="J3" s="1171"/>
      <c r="K3" s="1171"/>
      <c r="L3" s="1172"/>
      <c r="N3" s="1150"/>
      <c r="O3" s="1153"/>
      <c r="P3" s="1155" t="s">
        <v>95</v>
      </c>
      <c r="Q3" s="1156"/>
      <c r="R3" s="1156"/>
      <c r="S3" s="1156"/>
      <c r="T3" s="1156"/>
      <c r="U3" s="1156"/>
      <c r="V3" s="1156"/>
      <c r="W3" s="1156"/>
      <c r="X3" s="1156"/>
      <c r="Y3" s="1156"/>
      <c r="Z3" s="1156"/>
      <c r="AA3" s="1156"/>
      <c r="AB3" s="1156"/>
      <c r="AC3" s="1157"/>
      <c r="AD3" s="1162"/>
      <c r="AE3" s="1153"/>
      <c r="AF3" s="1185" t="s">
        <v>289</v>
      </c>
      <c r="AG3" s="1186"/>
      <c r="AH3" s="1186"/>
      <c r="AI3" s="1186"/>
      <c r="AJ3" s="1186"/>
      <c r="AK3" s="1186"/>
      <c r="AL3" s="1186"/>
      <c r="AM3" s="1186"/>
      <c r="AN3" s="1186"/>
      <c r="AO3" s="1186"/>
      <c r="AP3" s="1186"/>
      <c r="AQ3" s="1186"/>
      <c r="AR3" s="1186"/>
      <c r="AS3" s="1187"/>
    </row>
    <row r="4" spans="1:45" ht="15" customHeight="1">
      <c r="A4" s="1151"/>
      <c r="B4" s="1169"/>
      <c r="C4" s="1173" t="s">
        <v>150</v>
      </c>
      <c r="D4" s="1174"/>
      <c r="E4" s="1174"/>
      <c r="F4" s="1174"/>
      <c r="G4" s="1174"/>
      <c r="H4" s="1174"/>
      <c r="I4" s="1174"/>
      <c r="J4" s="1174"/>
      <c r="K4" s="1174"/>
      <c r="L4" s="1175"/>
      <c r="N4" s="1151"/>
      <c r="O4" s="1154"/>
      <c r="P4" s="1158"/>
      <c r="Q4" s="1159"/>
      <c r="R4" s="1159"/>
      <c r="S4" s="1159"/>
      <c r="T4" s="1159"/>
      <c r="U4" s="1159"/>
      <c r="V4" s="1159"/>
      <c r="W4" s="1159"/>
      <c r="X4" s="1159"/>
      <c r="Y4" s="1159"/>
      <c r="Z4" s="1159"/>
      <c r="AA4" s="1159"/>
      <c r="AB4" s="1159"/>
      <c r="AC4" s="1160"/>
      <c r="AD4" s="1163"/>
      <c r="AE4" s="1154"/>
      <c r="AF4" s="1188"/>
      <c r="AG4" s="1124"/>
      <c r="AH4" s="1124"/>
      <c r="AI4" s="1124"/>
      <c r="AJ4" s="1124"/>
      <c r="AK4" s="1124"/>
      <c r="AL4" s="1124"/>
      <c r="AM4" s="1124"/>
      <c r="AN4" s="1124"/>
      <c r="AO4" s="1124"/>
      <c r="AP4" s="1124"/>
      <c r="AQ4" s="1124"/>
      <c r="AR4" s="1124"/>
      <c r="AS4" s="1189"/>
    </row>
    <row r="5" spans="1:45" ht="33" customHeight="1">
      <c r="A5" s="1164">
        <v>1</v>
      </c>
      <c r="B5" s="1165" t="s">
        <v>499</v>
      </c>
      <c r="C5" s="579">
        <v>75</v>
      </c>
      <c r="D5" s="580">
        <v>13.2</v>
      </c>
      <c r="E5" s="580">
        <v>7.4</v>
      </c>
      <c r="F5" s="580">
        <v>4.0999999999999996</v>
      </c>
      <c r="G5" s="737">
        <v>0.3</v>
      </c>
      <c r="H5" s="580"/>
      <c r="I5" s="580"/>
      <c r="J5" s="580"/>
      <c r="K5" s="581"/>
      <c r="L5" s="716"/>
      <c r="N5" s="582">
        <v>7</v>
      </c>
      <c r="O5" s="583" t="s">
        <v>581</v>
      </c>
      <c r="P5" s="726">
        <v>61.2</v>
      </c>
      <c r="Q5" s="584">
        <v>33.299999999999997</v>
      </c>
      <c r="R5" s="585">
        <v>3.9</v>
      </c>
      <c r="S5" s="584">
        <v>1.6</v>
      </c>
      <c r="T5" s="743">
        <v>0</v>
      </c>
      <c r="U5" s="584"/>
      <c r="V5" s="585"/>
      <c r="W5" s="584"/>
      <c r="X5" s="585"/>
      <c r="Y5" s="586"/>
      <c r="Z5" s="586"/>
      <c r="AA5" s="587"/>
      <c r="AB5" s="586"/>
      <c r="AC5" s="588"/>
      <c r="AD5" s="582">
        <v>7</v>
      </c>
      <c r="AE5" s="583" t="s">
        <v>581</v>
      </c>
      <c r="AF5" s="726">
        <v>57.9</v>
      </c>
      <c r="AG5" s="584">
        <v>35.9</v>
      </c>
      <c r="AH5" s="585">
        <v>5.2</v>
      </c>
      <c r="AI5" s="584">
        <v>0.9</v>
      </c>
      <c r="AJ5" s="743">
        <v>0</v>
      </c>
      <c r="AK5" s="584"/>
      <c r="AL5" s="585"/>
      <c r="AM5" s="584"/>
      <c r="AN5" s="585"/>
      <c r="AO5" s="586"/>
      <c r="AP5" s="586"/>
      <c r="AQ5" s="587"/>
      <c r="AR5" s="586"/>
      <c r="AS5" s="588"/>
    </row>
    <row r="6" spans="1:45" ht="33" customHeight="1">
      <c r="A6" s="1151"/>
      <c r="B6" s="1166"/>
      <c r="C6" s="717">
        <v>79.099999999999994</v>
      </c>
      <c r="D6" s="589">
        <v>12.1</v>
      </c>
      <c r="E6" s="589">
        <v>5.8</v>
      </c>
      <c r="F6" s="589">
        <v>2.8</v>
      </c>
      <c r="G6" s="738">
        <v>0.2</v>
      </c>
      <c r="H6" s="589"/>
      <c r="I6" s="589"/>
      <c r="J6" s="589"/>
      <c r="K6" s="718"/>
      <c r="L6" s="719"/>
      <c r="N6" s="582">
        <v>8</v>
      </c>
      <c r="O6" s="583" t="s">
        <v>582</v>
      </c>
      <c r="P6" s="590">
        <v>66.7</v>
      </c>
      <c r="Q6" s="591">
        <v>31.8</v>
      </c>
      <c r="R6" s="591">
        <v>1.6</v>
      </c>
      <c r="S6" s="591">
        <v>0</v>
      </c>
      <c r="T6" s="744">
        <v>0</v>
      </c>
      <c r="U6" s="591"/>
      <c r="V6" s="591"/>
      <c r="W6" s="591"/>
      <c r="X6" s="591"/>
      <c r="Y6" s="592"/>
      <c r="Z6" s="593"/>
      <c r="AA6" s="594"/>
      <c r="AB6" s="594"/>
      <c r="AC6" s="595"/>
      <c r="AD6" s="582">
        <v>8</v>
      </c>
      <c r="AE6" s="583" t="s">
        <v>582</v>
      </c>
      <c r="AF6" s="590">
        <v>64</v>
      </c>
      <c r="AG6" s="591">
        <v>31</v>
      </c>
      <c r="AH6" s="591">
        <v>4.2</v>
      </c>
      <c r="AI6" s="591">
        <v>0.7</v>
      </c>
      <c r="AJ6" s="744">
        <v>0</v>
      </c>
      <c r="AK6" s="591"/>
      <c r="AL6" s="591"/>
      <c r="AM6" s="591"/>
      <c r="AN6" s="591"/>
      <c r="AO6" s="592"/>
      <c r="AP6" s="593"/>
      <c r="AQ6" s="594"/>
      <c r="AR6" s="594"/>
      <c r="AS6" s="595"/>
    </row>
    <row r="7" spans="1:45" ht="33" customHeight="1">
      <c r="A7" s="1164">
        <v>2</v>
      </c>
      <c r="B7" s="1165" t="s">
        <v>500</v>
      </c>
      <c r="C7" s="579">
        <v>38.1</v>
      </c>
      <c r="D7" s="580">
        <v>44.1</v>
      </c>
      <c r="E7" s="580">
        <v>14.4</v>
      </c>
      <c r="F7" s="580">
        <v>3</v>
      </c>
      <c r="G7" s="737">
        <v>0.4</v>
      </c>
      <c r="H7" s="580"/>
      <c r="I7" s="580"/>
      <c r="J7" s="580"/>
      <c r="K7" s="581"/>
      <c r="L7" s="716"/>
      <c r="N7" s="582">
        <v>9</v>
      </c>
      <c r="O7" s="727" t="s">
        <v>583</v>
      </c>
      <c r="P7" s="590">
        <v>32.6</v>
      </c>
      <c r="Q7" s="596">
        <v>38</v>
      </c>
      <c r="R7" s="596">
        <v>19.399999999999999</v>
      </c>
      <c r="S7" s="596">
        <v>4.7</v>
      </c>
      <c r="T7" s="596">
        <v>0</v>
      </c>
      <c r="U7" s="596">
        <v>5.4</v>
      </c>
      <c r="V7" s="745">
        <v>0</v>
      </c>
      <c r="W7" s="596"/>
      <c r="X7" s="596"/>
      <c r="Y7" s="597"/>
      <c r="Z7" s="594"/>
      <c r="AA7" s="594"/>
      <c r="AB7" s="598"/>
      <c r="AC7" s="599"/>
      <c r="AD7" s="582">
        <v>9</v>
      </c>
      <c r="AE7" s="727" t="s">
        <v>583</v>
      </c>
      <c r="AF7" s="590">
        <v>31.7</v>
      </c>
      <c r="AG7" s="596">
        <v>33</v>
      </c>
      <c r="AH7" s="596">
        <v>21.3</v>
      </c>
      <c r="AI7" s="596">
        <v>8.3000000000000007</v>
      </c>
      <c r="AJ7" s="596">
        <v>0.2</v>
      </c>
      <c r="AK7" s="596">
        <v>5.4</v>
      </c>
      <c r="AL7" s="745">
        <v>0.1</v>
      </c>
      <c r="AM7" s="596"/>
      <c r="AN7" s="596"/>
      <c r="AO7" s="597"/>
      <c r="AP7" s="594"/>
      <c r="AQ7" s="594"/>
      <c r="AR7" s="598"/>
      <c r="AS7" s="599"/>
    </row>
    <row r="8" spans="1:45" ht="33" customHeight="1">
      <c r="A8" s="1151"/>
      <c r="B8" s="1166"/>
      <c r="C8" s="717">
        <v>34.9</v>
      </c>
      <c r="D8" s="589">
        <v>45.8</v>
      </c>
      <c r="E8" s="589">
        <v>16.100000000000001</v>
      </c>
      <c r="F8" s="589">
        <v>3</v>
      </c>
      <c r="G8" s="738">
        <v>0.3</v>
      </c>
      <c r="H8" s="589"/>
      <c r="I8" s="589"/>
      <c r="J8" s="589"/>
      <c r="K8" s="718"/>
      <c r="L8" s="719"/>
      <c r="N8" s="582">
        <v>10</v>
      </c>
      <c r="O8" s="583" t="s">
        <v>584</v>
      </c>
      <c r="P8" s="590">
        <v>46.5</v>
      </c>
      <c r="Q8" s="591">
        <v>35.700000000000003</v>
      </c>
      <c r="R8" s="591">
        <v>10.9</v>
      </c>
      <c r="S8" s="591">
        <v>3.9</v>
      </c>
      <c r="T8" s="591">
        <v>0.8</v>
      </c>
      <c r="U8" s="591">
        <v>2.2999999999999998</v>
      </c>
      <c r="V8" s="744">
        <v>0</v>
      </c>
      <c r="W8" s="591"/>
      <c r="X8" s="591"/>
      <c r="Y8" s="591"/>
      <c r="Z8" s="594"/>
      <c r="AA8" s="594"/>
      <c r="AB8" s="594"/>
      <c r="AC8" s="595"/>
      <c r="AD8" s="582">
        <v>10</v>
      </c>
      <c r="AE8" s="583" t="s">
        <v>584</v>
      </c>
      <c r="AF8" s="590">
        <v>46.7</v>
      </c>
      <c r="AG8" s="591">
        <v>30.6</v>
      </c>
      <c r="AH8" s="591">
        <v>13.8</v>
      </c>
      <c r="AI8" s="591">
        <v>5.7</v>
      </c>
      <c r="AJ8" s="591">
        <v>0.1</v>
      </c>
      <c r="AK8" s="591">
        <v>2.9</v>
      </c>
      <c r="AL8" s="744">
        <v>0.1</v>
      </c>
      <c r="AM8" s="591"/>
      <c r="AN8" s="591"/>
      <c r="AO8" s="591"/>
      <c r="AP8" s="594"/>
      <c r="AQ8" s="594"/>
      <c r="AR8" s="594"/>
      <c r="AS8" s="595"/>
    </row>
    <row r="9" spans="1:45" ht="33" customHeight="1">
      <c r="A9" s="1164">
        <v>3</v>
      </c>
      <c r="B9" s="1176" t="s">
        <v>501</v>
      </c>
      <c r="C9" s="579">
        <v>58</v>
      </c>
      <c r="D9" s="580">
        <v>35</v>
      </c>
      <c r="E9" s="580">
        <v>5.3</v>
      </c>
      <c r="F9" s="580">
        <v>1.1000000000000001</v>
      </c>
      <c r="G9" s="737">
        <v>0.5</v>
      </c>
      <c r="H9" s="580"/>
      <c r="I9" s="580"/>
      <c r="J9" s="580"/>
      <c r="K9" s="581"/>
      <c r="L9" s="716"/>
      <c r="N9" s="582">
        <v>11</v>
      </c>
      <c r="O9" s="583" t="s">
        <v>585</v>
      </c>
      <c r="P9" s="590">
        <v>31</v>
      </c>
      <c r="Q9" s="591">
        <v>67.400000000000006</v>
      </c>
      <c r="R9" s="591">
        <v>1.6</v>
      </c>
      <c r="S9" s="744">
        <v>0</v>
      </c>
      <c r="T9" s="591"/>
      <c r="U9" s="591"/>
      <c r="V9" s="591"/>
      <c r="W9" s="591"/>
      <c r="X9" s="591"/>
      <c r="Y9" s="591"/>
      <c r="Z9" s="600"/>
      <c r="AA9" s="593"/>
      <c r="AB9" s="593"/>
      <c r="AC9" s="601"/>
      <c r="AD9" s="582">
        <v>11</v>
      </c>
      <c r="AE9" s="583" t="s">
        <v>585</v>
      </c>
      <c r="AF9" s="590">
        <v>28.8</v>
      </c>
      <c r="AG9" s="591">
        <v>69.7</v>
      </c>
      <c r="AH9" s="591">
        <v>1.5</v>
      </c>
      <c r="AI9" s="744">
        <v>0.1</v>
      </c>
      <c r="AJ9" s="591"/>
      <c r="AK9" s="591"/>
      <c r="AL9" s="591"/>
      <c r="AM9" s="591"/>
      <c r="AN9" s="591"/>
      <c r="AO9" s="591"/>
      <c r="AP9" s="600"/>
      <c r="AQ9" s="593"/>
      <c r="AR9" s="593"/>
      <c r="AS9" s="601"/>
    </row>
    <row r="10" spans="1:45" ht="33" customHeight="1">
      <c r="A10" s="1151"/>
      <c r="B10" s="1177"/>
      <c r="C10" s="717">
        <v>55.3</v>
      </c>
      <c r="D10" s="589">
        <v>37.200000000000003</v>
      </c>
      <c r="E10" s="589">
        <v>6.1</v>
      </c>
      <c r="F10" s="589">
        <v>0.9</v>
      </c>
      <c r="G10" s="738">
        <v>0.5</v>
      </c>
      <c r="H10" s="589"/>
      <c r="I10" s="589"/>
      <c r="J10" s="589"/>
      <c r="K10" s="718"/>
      <c r="L10" s="719"/>
      <c r="N10" s="582">
        <v>12</v>
      </c>
      <c r="O10" s="583" t="s">
        <v>586</v>
      </c>
      <c r="P10" s="590">
        <v>25.6</v>
      </c>
      <c r="Q10" s="591">
        <v>69</v>
      </c>
      <c r="R10" s="591">
        <v>5.4</v>
      </c>
      <c r="S10" s="591">
        <v>0</v>
      </c>
      <c r="T10" s="744">
        <v>0</v>
      </c>
      <c r="U10" s="591"/>
      <c r="V10" s="591"/>
      <c r="W10" s="591"/>
      <c r="X10" s="591"/>
      <c r="Y10" s="591"/>
      <c r="Z10" s="602"/>
      <c r="AA10" s="594"/>
      <c r="AB10" s="594"/>
      <c r="AC10" s="595"/>
      <c r="AD10" s="582">
        <v>12</v>
      </c>
      <c r="AE10" s="583" t="s">
        <v>586</v>
      </c>
      <c r="AF10" s="590">
        <v>35.4</v>
      </c>
      <c r="AG10" s="591">
        <v>58.6</v>
      </c>
      <c r="AH10" s="591">
        <v>5.8</v>
      </c>
      <c r="AI10" s="591">
        <v>0</v>
      </c>
      <c r="AJ10" s="744">
        <v>0.1</v>
      </c>
      <c r="AK10" s="591"/>
      <c r="AL10" s="591"/>
      <c r="AM10" s="591"/>
      <c r="AN10" s="591"/>
      <c r="AO10" s="591"/>
      <c r="AP10" s="602"/>
      <c r="AQ10" s="594"/>
      <c r="AR10" s="594"/>
      <c r="AS10" s="595"/>
    </row>
    <row r="11" spans="1:45" ht="33" customHeight="1">
      <c r="A11" s="1164">
        <v>4</v>
      </c>
      <c r="B11" s="1176" t="s">
        <v>502</v>
      </c>
      <c r="C11" s="579">
        <v>2.5</v>
      </c>
      <c r="D11" s="580">
        <v>4</v>
      </c>
      <c r="E11" s="580">
        <v>8.6</v>
      </c>
      <c r="F11" s="580">
        <v>15.9</v>
      </c>
      <c r="G11" s="580">
        <v>33</v>
      </c>
      <c r="H11" s="580">
        <v>35.6</v>
      </c>
      <c r="I11" s="737">
        <v>0.4</v>
      </c>
      <c r="J11" s="580"/>
      <c r="K11" s="581"/>
      <c r="L11" s="716"/>
      <c r="N11" s="582">
        <v>13</v>
      </c>
      <c r="O11" s="583" t="s">
        <v>587</v>
      </c>
      <c r="P11" s="590">
        <v>28.7</v>
      </c>
      <c r="Q11" s="591">
        <v>66.7</v>
      </c>
      <c r="R11" s="591">
        <v>4.7</v>
      </c>
      <c r="S11" s="591">
        <v>0</v>
      </c>
      <c r="T11" s="744">
        <v>0</v>
      </c>
      <c r="U11" s="591"/>
      <c r="V11" s="591"/>
      <c r="W11" s="591"/>
      <c r="X11" s="591"/>
      <c r="Y11" s="591"/>
      <c r="Z11" s="603"/>
      <c r="AA11" s="604"/>
      <c r="AB11" s="604"/>
      <c r="AC11" s="605"/>
      <c r="AD11" s="582">
        <v>13</v>
      </c>
      <c r="AE11" s="583" t="s">
        <v>587</v>
      </c>
      <c r="AF11" s="590">
        <v>40.5</v>
      </c>
      <c r="AG11" s="591">
        <v>56</v>
      </c>
      <c r="AH11" s="591">
        <v>3.4</v>
      </c>
      <c r="AI11" s="591">
        <v>0</v>
      </c>
      <c r="AJ11" s="744">
        <v>0.1</v>
      </c>
      <c r="AK11" s="591"/>
      <c r="AL11" s="591"/>
      <c r="AM11" s="591"/>
      <c r="AN11" s="591"/>
      <c r="AO11" s="591"/>
      <c r="AP11" s="603"/>
      <c r="AQ11" s="604"/>
      <c r="AR11" s="604"/>
      <c r="AS11" s="605"/>
    </row>
    <row r="12" spans="1:45" ht="33" customHeight="1">
      <c r="A12" s="1151"/>
      <c r="B12" s="1177"/>
      <c r="C12" s="717">
        <v>2.2999999999999998</v>
      </c>
      <c r="D12" s="589">
        <v>3.8</v>
      </c>
      <c r="E12" s="589">
        <v>10.5</v>
      </c>
      <c r="F12" s="589">
        <v>19.8</v>
      </c>
      <c r="G12" s="589">
        <v>34.799999999999997</v>
      </c>
      <c r="H12" s="589">
        <v>28.4</v>
      </c>
      <c r="I12" s="738">
        <v>0.5</v>
      </c>
      <c r="J12" s="589"/>
      <c r="K12" s="718"/>
      <c r="L12" s="719"/>
      <c r="N12" s="582">
        <v>14</v>
      </c>
      <c r="O12" s="583" t="s">
        <v>588</v>
      </c>
      <c r="P12" s="590">
        <v>27.9</v>
      </c>
      <c r="Q12" s="591">
        <v>67.400000000000006</v>
      </c>
      <c r="R12" s="591">
        <v>3.9</v>
      </c>
      <c r="S12" s="591">
        <v>0</v>
      </c>
      <c r="T12" s="744">
        <v>0.8</v>
      </c>
      <c r="U12" s="591"/>
      <c r="V12" s="591"/>
      <c r="W12" s="591"/>
      <c r="X12" s="591"/>
      <c r="Y12" s="591"/>
      <c r="Z12" s="602"/>
      <c r="AA12" s="594"/>
      <c r="AB12" s="594"/>
      <c r="AC12" s="595"/>
      <c r="AD12" s="582">
        <v>14</v>
      </c>
      <c r="AE12" s="583" t="s">
        <v>588</v>
      </c>
      <c r="AF12" s="590">
        <v>36</v>
      </c>
      <c r="AG12" s="591">
        <v>55.8</v>
      </c>
      <c r="AH12" s="591">
        <v>8.1</v>
      </c>
      <c r="AI12" s="591">
        <v>0.1</v>
      </c>
      <c r="AJ12" s="744">
        <v>0.1</v>
      </c>
      <c r="AK12" s="591"/>
      <c r="AL12" s="591"/>
      <c r="AM12" s="591"/>
      <c r="AN12" s="591"/>
      <c r="AO12" s="591"/>
      <c r="AP12" s="602"/>
      <c r="AQ12" s="594"/>
      <c r="AR12" s="594"/>
      <c r="AS12" s="595"/>
    </row>
    <row r="13" spans="1:45" ht="33" customHeight="1">
      <c r="A13" s="1164">
        <v>5</v>
      </c>
      <c r="B13" s="1176" t="s">
        <v>503</v>
      </c>
      <c r="C13" s="579">
        <v>20.399999999999999</v>
      </c>
      <c r="D13" s="580">
        <v>13.1</v>
      </c>
      <c r="E13" s="580">
        <v>18.8</v>
      </c>
      <c r="F13" s="580">
        <v>19.3</v>
      </c>
      <c r="G13" s="580">
        <v>17.2</v>
      </c>
      <c r="H13" s="580">
        <v>10.5</v>
      </c>
      <c r="I13" s="737">
        <v>0.8</v>
      </c>
      <c r="J13" s="580"/>
      <c r="K13" s="581"/>
      <c r="L13" s="716"/>
      <c r="N13" s="582">
        <v>15</v>
      </c>
      <c r="O13" s="583" t="s">
        <v>589</v>
      </c>
      <c r="P13" s="590">
        <v>32.6</v>
      </c>
      <c r="Q13" s="591">
        <v>60.5</v>
      </c>
      <c r="R13" s="591">
        <v>7</v>
      </c>
      <c r="S13" s="591">
        <v>0</v>
      </c>
      <c r="T13" s="744">
        <v>0</v>
      </c>
      <c r="U13" s="591"/>
      <c r="V13" s="591"/>
      <c r="W13" s="591"/>
      <c r="X13" s="591"/>
      <c r="Y13" s="591"/>
      <c r="Z13" s="603"/>
      <c r="AA13" s="604"/>
      <c r="AB13" s="604"/>
      <c r="AC13" s="605"/>
      <c r="AD13" s="582">
        <v>15</v>
      </c>
      <c r="AE13" s="583" t="s">
        <v>589</v>
      </c>
      <c r="AF13" s="590">
        <v>37.799999999999997</v>
      </c>
      <c r="AG13" s="591">
        <v>56.4</v>
      </c>
      <c r="AH13" s="591">
        <v>5.6</v>
      </c>
      <c r="AI13" s="591">
        <v>0.1</v>
      </c>
      <c r="AJ13" s="744">
        <v>0.2</v>
      </c>
      <c r="AK13" s="591"/>
      <c r="AL13" s="591"/>
      <c r="AM13" s="591"/>
      <c r="AN13" s="591"/>
      <c r="AO13" s="591"/>
      <c r="AP13" s="603"/>
      <c r="AQ13" s="604"/>
      <c r="AR13" s="604"/>
      <c r="AS13" s="605"/>
    </row>
    <row r="14" spans="1:45" ht="33" customHeight="1">
      <c r="A14" s="1151"/>
      <c r="B14" s="1177"/>
      <c r="C14" s="717">
        <v>16.600000000000001</v>
      </c>
      <c r="D14" s="589">
        <v>12.4</v>
      </c>
      <c r="E14" s="589">
        <v>19.899999999999999</v>
      </c>
      <c r="F14" s="589">
        <v>21.4</v>
      </c>
      <c r="G14" s="589">
        <v>17.7</v>
      </c>
      <c r="H14" s="589">
        <v>11.2</v>
      </c>
      <c r="I14" s="738">
        <v>0.8</v>
      </c>
      <c r="J14" s="589"/>
      <c r="K14" s="718"/>
      <c r="L14" s="719"/>
      <c r="N14" s="582">
        <v>16</v>
      </c>
      <c r="O14" s="583" t="s">
        <v>590</v>
      </c>
      <c r="P14" s="590">
        <v>38</v>
      </c>
      <c r="Q14" s="591">
        <v>57.4</v>
      </c>
      <c r="R14" s="591">
        <v>4.7</v>
      </c>
      <c r="S14" s="591">
        <v>0</v>
      </c>
      <c r="T14" s="744">
        <v>0</v>
      </c>
      <c r="U14" s="591"/>
      <c r="V14" s="591"/>
      <c r="W14" s="591"/>
      <c r="X14" s="591"/>
      <c r="Y14" s="591"/>
      <c r="Z14" s="602"/>
      <c r="AA14" s="594"/>
      <c r="AB14" s="594"/>
      <c r="AC14" s="595"/>
      <c r="AD14" s="582">
        <v>16</v>
      </c>
      <c r="AE14" s="583" t="s">
        <v>590</v>
      </c>
      <c r="AF14" s="590">
        <v>47.6</v>
      </c>
      <c r="AG14" s="591">
        <v>47.2</v>
      </c>
      <c r="AH14" s="591">
        <v>5.0999999999999996</v>
      </c>
      <c r="AI14" s="591">
        <v>0</v>
      </c>
      <c r="AJ14" s="744">
        <v>0.1</v>
      </c>
      <c r="AK14" s="591"/>
      <c r="AL14" s="591"/>
      <c r="AM14" s="591"/>
      <c r="AN14" s="591"/>
      <c r="AO14" s="591"/>
      <c r="AP14" s="602"/>
      <c r="AQ14" s="594"/>
      <c r="AR14" s="594"/>
      <c r="AS14" s="595"/>
    </row>
    <row r="15" spans="1:45" ht="33" customHeight="1">
      <c r="A15" s="1164">
        <v>6</v>
      </c>
      <c r="B15" s="1176" t="s">
        <v>504</v>
      </c>
      <c r="C15" s="579">
        <v>22.3</v>
      </c>
      <c r="D15" s="580">
        <v>14.6</v>
      </c>
      <c r="E15" s="580">
        <v>22.4</v>
      </c>
      <c r="F15" s="580">
        <v>21.8</v>
      </c>
      <c r="G15" s="580">
        <v>10.199999999999999</v>
      </c>
      <c r="H15" s="580">
        <v>6.1</v>
      </c>
      <c r="I15" s="580">
        <v>2</v>
      </c>
      <c r="J15" s="737">
        <v>0.6</v>
      </c>
      <c r="K15" s="581"/>
      <c r="L15" s="716"/>
      <c r="N15" s="582">
        <v>17</v>
      </c>
      <c r="O15" s="727" t="s">
        <v>591</v>
      </c>
      <c r="P15" s="590">
        <v>21.7</v>
      </c>
      <c r="Q15" s="591">
        <v>61.2</v>
      </c>
      <c r="R15" s="591">
        <v>17.100000000000001</v>
      </c>
      <c r="S15" s="591">
        <v>0</v>
      </c>
      <c r="T15" s="744">
        <v>0</v>
      </c>
      <c r="U15" s="591"/>
      <c r="V15" s="591"/>
      <c r="W15" s="591"/>
      <c r="X15" s="591"/>
      <c r="Y15" s="591"/>
      <c r="Z15" s="602"/>
      <c r="AA15" s="594"/>
      <c r="AB15" s="594"/>
      <c r="AC15" s="595"/>
      <c r="AD15" s="582">
        <v>17</v>
      </c>
      <c r="AE15" s="727" t="s">
        <v>591</v>
      </c>
      <c r="AF15" s="590">
        <v>30.9</v>
      </c>
      <c r="AG15" s="591">
        <v>54.8</v>
      </c>
      <c r="AH15" s="591">
        <v>13.9</v>
      </c>
      <c r="AI15" s="591">
        <v>0.3</v>
      </c>
      <c r="AJ15" s="744">
        <v>0.1</v>
      </c>
      <c r="AK15" s="591"/>
      <c r="AL15" s="591"/>
      <c r="AM15" s="591"/>
      <c r="AN15" s="591"/>
      <c r="AO15" s="591"/>
      <c r="AP15" s="602"/>
      <c r="AQ15" s="594"/>
      <c r="AR15" s="594"/>
      <c r="AS15" s="595"/>
    </row>
    <row r="16" spans="1:45" ht="33" customHeight="1">
      <c r="A16" s="1151"/>
      <c r="B16" s="1177"/>
      <c r="C16" s="717">
        <v>18.2</v>
      </c>
      <c r="D16" s="589">
        <v>14.3</v>
      </c>
      <c r="E16" s="589">
        <v>23.4</v>
      </c>
      <c r="F16" s="589">
        <v>23.3</v>
      </c>
      <c r="G16" s="589">
        <v>10.7</v>
      </c>
      <c r="H16" s="589">
        <v>5.8</v>
      </c>
      <c r="I16" s="589">
        <v>3.4</v>
      </c>
      <c r="J16" s="738">
        <v>0.8</v>
      </c>
      <c r="K16" s="718"/>
      <c r="L16" s="719"/>
      <c r="N16" s="582">
        <v>18</v>
      </c>
      <c r="O16" s="583" t="s">
        <v>592</v>
      </c>
      <c r="P16" s="590">
        <v>23.3</v>
      </c>
      <c r="Q16" s="591">
        <v>65.900000000000006</v>
      </c>
      <c r="R16" s="591">
        <v>10.9</v>
      </c>
      <c r="S16" s="591">
        <v>0</v>
      </c>
      <c r="T16" s="744">
        <v>0</v>
      </c>
      <c r="U16" s="591"/>
      <c r="V16" s="591"/>
      <c r="W16" s="591"/>
      <c r="X16" s="591"/>
      <c r="Y16" s="591"/>
      <c r="Z16" s="603"/>
      <c r="AA16" s="604"/>
      <c r="AB16" s="604"/>
      <c r="AC16" s="605"/>
      <c r="AD16" s="582">
        <v>18</v>
      </c>
      <c r="AE16" s="583" t="s">
        <v>592</v>
      </c>
      <c r="AF16" s="590">
        <v>24.3</v>
      </c>
      <c r="AG16" s="591">
        <v>59.8</v>
      </c>
      <c r="AH16" s="591">
        <v>15.7</v>
      </c>
      <c r="AI16" s="591">
        <v>0.1</v>
      </c>
      <c r="AJ16" s="744">
        <v>0.1</v>
      </c>
      <c r="AK16" s="591"/>
      <c r="AL16" s="591"/>
      <c r="AM16" s="591"/>
      <c r="AN16" s="591"/>
      <c r="AO16" s="591"/>
      <c r="AP16" s="603"/>
      <c r="AQ16" s="604"/>
      <c r="AR16" s="604"/>
      <c r="AS16" s="605"/>
    </row>
    <row r="17" spans="1:45" ht="33" customHeight="1">
      <c r="A17" s="1164">
        <v>7</v>
      </c>
      <c r="B17" s="1176" t="s">
        <v>505</v>
      </c>
      <c r="C17" s="579">
        <v>34.5</v>
      </c>
      <c r="D17" s="580">
        <v>37.299999999999997</v>
      </c>
      <c r="E17" s="580">
        <v>5.2</v>
      </c>
      <c r="F17" s="580">
        <v>1.5</v>
      </c>
      <c r="G17" s="580">
        <v>19</v>
      </c>
      <c r="H17" s="580">
        <v>1.9</v>
      </c>
      <c r="I17" s="737">
        <v>0.7</v>
      </c>
      <c r="J17" s="580"/>
      <c r="K17" s="581"/>
      <c r="L17" s="716"/>
      <c r="N17" s="582">
        <v>19</v>
      </c>
      <c r="O17" s="583" t="s">
        <v>593</v>
      </c>
      <c r="P17" s="590">
        <v>22.5</v>
      </c>
      <c r="Q17" s="591">
        <v>51.9</v>
      </c>
      <c r="R17" s="591">
        <v>7</v>
      </c>
      <c r="S17" s="591">
        <v>17.100000000000001</v>
      </c>
      <c r="T17" s="591">
        <v>1.6</v>
      </c>
      <c r="U17" s="744">
        <v>0</v>
      </c>
      <c r="V17" s="591"/>
      <c r="W17" s="591"/>
      <c r="X17" s="591"/>
      <c r="Y17" s="591"/>
      <c r="Z17" s="602"/>
      <c r="AA17" s="594"/>
      <c r="AB17" s="594"/>
      <c r="AC17" s="595"/>
      <c r="AD17" s="582">
        <v>19</v>
      </c>
      <c r="AE17" s="583" t="s">
        <v>593</v>
      </c>
      <c r="AF17" s="590">
        <v>15.1</v>
      </c>
      <c r="AG17" s="591">
        <v>73.3</v>
      </c>
      <c r="AH17" s="591">
        <v>5.4</v>
      </c>
      <c r="AI17" s="591">
        <v>5.6</v>
      </c>
      <c r="AJ17" s="591">
        <v>0.6</v>
      </c>
      <c r="AK17" s="744">
        <v>0.1</v>
      </c>
      <c r="AL17" s="591"/>
      <c r="AM17" s="591"/>
      <c r="AN17" s="591"/>
      <c r="AO17" s="591"/>
      <c r="AP17" s="602"/>
      <c r="AQ17" s="594"/>
      <c r="AR17" s="594"/>
      <c r="AS17" s="595"/>
    </row>
    <row r="18" spans="1:45" ht="33" customHeight="1">
      <c r="A18" s="1151"/>
      <c r="B18" s="1177"/>
      <c r="C18" s="717">
        <v>34</v>
      </c>
      <c r="D18" s="589">
        <v>38.200000000000003</v>
      </c>
      <c r="E18" s="589">
        <v>5.6</v>
      </c>
      <c r="F18" s="589">
        <v>1.3</v>
      </c>
      <c r="G18" s="589">
        <v>16.8</v>
      </c>
      <c r="H18" s="589">
        <v>3.2</v>
      </c>
      <c r="I18" s="738">
        <v>0.8</v>
      </c>
      <c r="J18" s="589"/>
      <c r="K18" s="718"/>
      <c r="L18" s="719"/>
      <c r="N18" s="582">
        <v>20</v>
      </c>
      <c r="O18" s="728" t="s">
        <v>594</v>
      </c>
      <c r="P18" s="590">
        <v>49.6</v>
      </c>
      <c r="Q18" s="591">
        <v>50.4</v>
      </c>
      <c r="R18" s="591">
        <v>0</v>
      </c>
      <c r="S18" s="591">
        <v>0</v>
      </c>
      <c r="T18" s="744">
        <v>0</v>
      </c>
      <c r="U18" s="591"/>
      <c r="V18" s="591"/>
      <c r="W18" s="591"/>
      <c r="X18" s="591"/>
      <c r="Y18" s="591"/>
      <c r="Z18" s="603"/>
      <c r="AA18" s="604"/>
      <c r="AB18" s="604"/>
      <c r="AC18" s="605"/>
      <c r="AD18" s="582">
        <v>20</v>
      </c>
      <c r="AE18" s="728" t="s">
        <v>594</v>
      </c>
      <c r="AF18" s="590">
        <v>59.9</v>
      </c>
      <c r="AG18" s="591">
        <v>38.5</v>
      </c>
      <c r="AH18" s="591">
        <v>1.5</v>
      </c>
      <c r="AI18" s="591">
        <v>0</v>
      </c>
      <c r="AJ18" s="744">
        <v>0.1</v>
      </c>
      <c r="AK18" s="591"/>
      <c r="AL18" s="591"/>
      <c r="AM18" s="591"/>
      <c r="AN18" s="591"/>
      <c r="AO18" s="591"/>
      <c r="AP18" s="603"/>
      <c r="AQ18" s="604"/>
      <c r="AR18" s="604"/>
      <c r="AS18" s="605"/>
    </row>
    <row r="19" spans="1:45" ht="33" customHeight="1">
      <c r="A19" s="1164">
        <v>8</v>
      </c>
      <c r="B19" s="1176" t="s">
        <v>506</v>
      </c>
      <c r="C19" s="579">
        <v>28.7</v>
      </c>
      <c r="D19" s="580">
        <v>46.9</v>
      </c>
      <c r="E19" s="580">
        <v>19.100000000000001</v>
      </c>
      <c r="F19" s="580">
        <v>4.8</v>
      </c>
      <c r="G19" s="737">
        <v>0.5</v>
      </c>
      <c r="H19" s="580"/>
      <c r="I19" s="580"/>
      <c r="J19" s="580"/>
      <c r="K19" s="581"/>
      <c r="L19" s="716"/>
      <c r="N19" s="582">
        <v>21</v>
      </c>
      <c r="O19" s="729" t="s">
        <v>595</v>
      </c>
      <c r="P19" s="590">
        <v>72.900000000000006</v>
      </c>
      <c r="Q19" s="591">
        <v>27.1</v>
      </c>
      <c r="R19" s="591">
        <v>0</v>
      </c>
      <c r="S19" s="591">
        <v>0</v>
      </c>
      <c r="T19" s="744">
        <v>0</v>
      </c>
      <c r="U19" s="591"/>
      <c r="V19" s="591"/>
      <c r="W19" s="591"/>
      <c r="X19" s="591"/>
      <c r="Y19" s="591"/>
      <c r="Z19" s="602"/>
      <c r="AA19" s="594"/>
      <c r="AB19" s="594"/>
      <c r="AC19" s="595"/>
      <c r="AD19" s="582">
        <v>21</v>
      </c>
      <c r="AE19" s="729" t="s">
        <v>595</v>
      </c>
      <c r="AF19" s="590">
        <v>81.099999999999994</v>
      </c>
      <c r="AG19" s="591">
        <v>18.5</v>
      </c>
      <c r="AH19" s="591">
        <v>0.3</v>
      </c>
      <c r="AI19" s="591">
        <v>0</v>
      </c>
      <c r="AJ19" s="744">
        <v>0.1</v>
      </c>
      <c r="AK19" s="591"/>
      <c r="AL19" s="591"/>
      <c r="AM19" s="591"/>
      <c r="AN19" s="591"/>
      <c r="AO19" s="591"/>
      <c r="AP19" s="602"/>
      <c r="AQ19" s="594"/>
      <c r="AR19" s="594"/>
      <c r="AS19" s="595"/>
    </row>
    <row r="20" spans="1:45" ht="33" customHeight="1">
      <c r="A20" s="1151"/>
      <c r="B20" s="1177"/>
      <c r="C20" s="717">
        <v>28.4</v>
      </c>
      <c r="D20" s="589">
        <v>48.3</v>
      </c>
      <c r="E20" s="589">
        <v>18.8</v>
      </c>
      <c r="F20" s="589">
        <v>3.7</v>
      </c>
      <c r="G20" s="738">
        <v>0.7</v>
      </c>
      <c r="H20" s="589"/>
      <c r="I20" s="589"/>
      <c r="J20" s="589"/>
      <c r="K20" s="718"/>
      <c r="L20" s="719"/>
      <c r="N20" s="582">
        <v>22</v>
      </c>
      <c r="O20" s="606" t="s">
        <v>596</v>
      </c>
      <c r="P20" s="590">
        <v>25.6</v>
      </c>
      <c r="Q20" s="591">
        <v>61.2</v>
      </c>
      <c r="R20" s="591">
        <v>12.4</v>
      </c>
      <c r="S20" s="591">
        <v>0.8</v>
      </c>
      <c r="T20" s="744">
        <v>0</v>
      </c>
      <c r="U20" s="591"/>
      <c r="V20" s="591"/>
      <c r="W20" s="591"/>
      <c r="X20" s="591"/>
      <c r="Y20" s="591"/>
      <c r="Z20" s="603"/>
      <c r="AA20" s="604"/>
      <c r="AB20" s="604"/>
      <c r="AC20" s="605"/>
      <c r="AD20" s="582">
        <v>22</v>
      </c>
      <c r="AE20" s="606" t="s">
        <v>596</v>
      </c>
      <c r="AF20" s="590">
        <v>34.1</v>
      </c>
      <c r="AG20" s="591">
        <v>56.5</v>
      </c>
      <c r="AH20" s="591">
        <v>9.1</v>
      </c>
      <c r="AI20" s="591">
        <v>0.2</v>
      </c>
      <c r="AJ20" s="744">
        <v>0.1</v>
      </c>
      <c r="AK20" s="591"/>
      <c r="AL20" s="591"/>
      <c r="AM20" s="591"/>
      <c r="AN20" s="591"/>
      <c r="AO20" s="591"/>
      <c r="AP20" s="603"/>
      <c r="AQ20" s="604"/>
      <c r="AR20" s="604"/>
      <c r="AS20" s="605"/>
    </row>
    <row r="21" spans="1:45" ht="33" customHeight="1">
      <c r="A21" s="1164">
        <v>9</v>
      </c>
      <c r="B21" s="1165" t="s">
        <v>507</v>
      </c>
      <c r="C21" s="579">
        <v>42.5</v>
      </c>
      <c r="D21" s="580">
        <v>39.700000000000003</v>
      </c>
      <c r="E21" s="580">
        <v>11.7</v>
      </c>
      <c r="F21" s="580">
        <v>5.8</v>
      </c>
      <c r="G21" s="737">
        <v>0.3</v>
      </c>
      <c r="H21" s="580"/>
      <c r="I21" s="580"/>
      <c r="J21" s="580"/>
      <c r="K21" s="581"/>
      <c r="L21" s="716"/>
      <c r="N21" s="582">
        <v>23</v>
      </c>
      <c r="O21" s="606" t="s">
        <v>597</v>
      </c>
      <c r="P21" s="590">
        <v>54.3</v>
      </c>
      <c r="Q21" s="591">
        <v>45</v>
      </c>
      <c r="R21" s="591">
        <v>0.8</v>
      </c>
      <c r="S21" s="591">
        <v>0</v>
      </c>
      <c r="T21" s="744">
        <v>0</v>
      </c>
      <c r="U21" s="591"/>
      <c r="V21" s="591"/>
      <c r="W21" s="591"/>
      <c r="X21" s="591"/>
      <c r="Y21" s="584"/>
      <c r="Z21" s="602"/>
      <c r="AA21" s="594"/>
      <c r="AB21" s="594"/>
      <c r="AC21" s="595"/>
      <c r="AD21" s="582">
        <v>23</v>
      </c>
      <c r="AE21" s="606" t="s">
        <v>597</v>
      </c>
      <c r="AF21" s="590">
        <v>63.6</v>
      </c>
      <c r="AG21" s="591">
        <v>35.4</v>
      </c>
      <c r="AH21" s="591">
        <v>0.9</v>
      </c>
      <c r="AI21" s="591">
        <v>0</v>
      </c>
      <c r="AJ21" s="744">
        <v>0.1</v>
      </c>
      <c r="AK21" s="591"/>
      <c r="AL21" s="591"/>
      <c r="AM21" s="591"/>
      <c r="AN21" s="591"/>
      <c r="AO21" s="584"/>
      <c r="AP21" s="602"/>
      <c r="AQ21" s="594"/>
      <c r="AR21" s="594"/>
      <c r="AS21" s="595"/>
    </row>
    <row r="22" spans="1:45" ht="33" customHeight="1">
      <c r="A22" s="1151"/>
      <c r="B22" s="1166"/>
      <c r="C22" s="717">
        <v>40.4</v>
      </c>
      <c r="D22" s="589">
        <v>42.9</v>
      </c>
      <c r="E22" s="589">
        <v>11.8</v>
      </c>
      <c r="F22" s="589">
        <v>4.7</v>
      </c>
      <c r="G22" s="738">
        <v>0.2</v>
      </c>
      <c r="H22" s="589"/>
      <c r="I22" s="589"/>
      <c r="J22" s="589"/>
      <c r="K22" s="718"/>
      <c r="L22" s="719"/>
      <c r="N22" s="582">
        <v>24</v>
      </c>
      <c r="O22" s="606" t="s">
        <v>598</v>
      </c>
      <c r="P22" s="590">
        <v>43.4</v>
      </c>
      <c r="Q22" s="591">
        <v>49.6</v>
      </c>
      <c r="R22" s="591">
        <v>6.2</v>
      </c>
      <c r="S22" s="591">
        <v>0</v>
      </c>
      <c r="T22" s="744">
        <v>0.8</v>
      </c>
      <c r="U22" s="591"/>
      <c r="V22" s="591"/>
      <c r="W22" s="591"/>
      <c r="X22" s="591"/>
      <c r="Y22" s="591"/>
      <c r="Z22" s="607"/>
      <c r="AA22" s="598"/>
      <c r="AB22" s="598"/>
      <c r="AC22" s="599"/>
      <c r="AD22" s="582">
        <v>24</v>
      </c>
      <c r="AE22" s="606" t="s">
        <v>598</v>
      </c>
      <c r="AF22" s="590">
        <v>40.200000000000003</v>
      </c>
      <c r="AG22" s="591">
        <v>49.3</v>
      </c>
      <c r="AH22" s="591">
        <v>9.9</v>
      </c>
      <c r="AI22" s="591">
        <v>0.5</v>
      </c>
      <c r="AJ22" s="744">
        <v>0.1</v>
      </c>
      <c r="AK22" s="591"/>
      <c r="AL22" s="591"/>
      <c r="AM22" s="591"/>
      <c r="AN22" s="591"/>
      <c r="AO22" s="591"/>
      <c r="AP22" s="607"/>
      <c r="AQ22" s="598"/>
      <c r="AR22" s="598"/>
      <c r="AS22" s="599"/>
    </row>
    <row r="23" spans="1:45" ht="33" customHeight="1">
      <c r="A23" s="1164">
        <v>10</v>
      </c>
      <c r="B23" s="1165" t="s">
        <v>508</v>
      </c>
      <c r="C23" s="579">
        <v>45.1</v>
      </c>
      <c r="D23" s="580">
        <v>44.9</v>
      </c>
      <c r="E23" s="580">
        <v>6.9</v>
      </c>
      <c r="F23" s="580">
        <v>2.7</v>
      </c>
      <c r="G23" s="737">
        <v>0.4</v>
      </c>
      <c r="H23" s="580"/>
      <c r="I23" s="580"/>
      <c r="J23" s="580"/>
      <c r="K23" s="581"/>
      <c r="L23" s="716"/>
      <c r="N23" s="582">
        <v>25</v>
      </c>
      <c r="O23" s="729" t="s">
        <v>599</v>
      </c>
      <c r="P23" s="730">
        <v>26.4</v>
      </c>
      <c r="Q23" s="608">
        <v>66.7</v>
      </c>
      <c r="R23" s="608">
        <v>7</v>
      </c>
      <c r="S23" s="608">
        <v>0</v>
      </c>
      <c r="T23" s="746">
        <v>0</v>
      </c>
      <c r="U23" s="608"/>
      <c r="V23" s="608"/>
      <c r="W23" s="608"/>
      <c r="X23" s="608"/>
      <c r="Y23" s="587"/>
      <c r="Z23" s="593"/>
      <c r="AA23" s="593"/>
      <c r="AB23" s="593"/>
      <c r="AC23" s="601"/>
      <c r="AD23" s="582">
        <v>25</v>
      </c>
      <c r="AE23" s="729" t="s">
        <v>599</v>
      </c>
      <c r="AF23" s="730">
        <v>20.6</v>
      </c>
      <c r="AG23" s="608">
        <v>67.8</v>
      </c>
      <c r="AH23" s="608">
        <v>11.3</v>
      </c>
      <c r="AI23" s="608">
        <v>0.2</v>
      </c>
      <c r="AJ23" s="746">
        <v>0.1</v>
      </c>
      <c r="AK23" s="608"/>
      <c r="AL23" s="608"/>
      <c r="AM23" s="608"/>
      <c r="AN23" s="608"/>
      <c r="AO23" s="587"/>
      <c r="AP23" s="593"/>
      <c r="AQ23" s="593"/>
      <c r="AR23" s="593"/>
      <c r="AS23" s="601"/>
    </row>
    <row r="24" spans="1:45" ht="33" customHeight="1">
      <c r="A24" s="1151"/>
      <c r="B24" s="1166"/>
      <c r="C24" s="717">
        <v>44.2</v>
      </c>
      <c r="D24" s="589">
        <v>46.2</v>
      </c>
      <c r="E24" s="589">
        <v>7</v>
      </c>
      <c r="F24" s="589">
        <v>2.2999999999999998</v>
      </c>
      <c r="G24" s="738">
        <v>0.4</v>
      </c>
      <c r="H24" s="589"/>
      <c r="I24" s="589"/>
      <c r="J24" s="589"/>
      <c r="K24" s="718"/>
      <c r="L24" s="719"/>
      <c r="N24" s="582">
        <v>26</v>
      </c>
      <c r="O24" s="606" t="s">
        <v>600</v>
      </c>
      <c r="P24" s="731">
        <v>21.7</v>
      </c>
      <c r="Q24" s="584">
        <v>64.3</v>
      </c>
      <c r="R24" s="584">
        <v>14</v>
      </c>
      <c r="S24" s="584">
        <v>0</v>
      </c>
      <c r="T24" s="747">
        <v>0</v>
      </c>
      <c r="U24" s="584"/>
      <c r="V24" s="584"/>
      <c r="W24" s="584"/>
      <c r="X24" s="584"/>
      <c r="Y24" s="586"/>
      <c r="Z24" s="594"/>
      <c r="AA24" s="594"/>
      <c r="AB24" s="594"/>
      <c r="AC24" s="595"/>
      <c r="AD24" s="582">
        <v>26</v>
      </c>
      <c r="AE24" s="606" t="s">
        <v>600</v>
      </c>
      <c r="AF24" s="731">
        <v>16.2</v>
      </c>
      <c r="AG24" s="584">
        <v>66.5</v>
      </c>
      <c r="AH24" s="584">
        <v>17</v>
      </c>
      <c r="AI24" s="584">
        <v>0.2</v>
      </c>
      <c r="AJ24" s="747">
        <v>0.1</v>
      </c>
      <c r="AK24" s="584"/>
      <c r="AL24" s="584"/>
      <c r="AM24" s="584"/>
      <c r="AN24" s="584"/>
      <c r="AO24" s="586"/>
      <c r="AP24" s="594"/>
      <c r="AQ24" s="594"/>
      <c r="AR24" s="594"/>
      <c r="AS24" s="595"/>
    </row>
    <row r="25" spans="1:45" ht="33" customHeight="1">
      <c r="A25" s="1164">
        <v>11</v>
      </c>
      <c r="B25" s="1165" t="s">
        <v>509</v>
      </c>
      <c r="C25" s="579">
        <v>34.9</v>
      </c>
      <c r="D25" s="580">
        <v>28.2</v>
      </c>
      <c r="E25" s="580">
        <v>21</v>
      </c>
      <c r="F25" s="580">
        <v>15.2</v>
      </c>
      <c r="G25" s="737">
        <v>0.6</v>
      </c>
      <c r="H25" s="580"/>
      <c r="I25" s="580"/>
      <c r="J25" s="580"/>
      <c r="K25" s="581"/>
      <c r="L25" s="716"/>
      <c r="N25" s="582">
        <v>27</v>
      </c>
      <c r="O25" s="606" t="s">
        <v>601</v>
      </c>
      <c r="P25" s="732">
        <v>24.8</v>
      </c>
      <c r="Q25" s="609">
        <v>65.099999999999994</v>
      </c>
      <c r="R25" s="609">
        <v>10.1</v>
      </c>
      <c r="S25" s="609">
        <v>0</v>
      </c>
      <c r="T25" s="748">
        <v>0</v>
      </c>
      <c r="U25" s="609"/>
      <c r="V25" s="609"/>
      <c r="W25" s="609"/>
      <c r="X25" s="609"/>
      <c r="Y25" s="610"/>
      <c r="Z25" s="604"/>
      <c r="AA25" s="604"/>
      <c r="AB25" s="604"/>
      <c r="AC25" s="605"/>
      <c r="AD25" s="582">
        <v>27</v>
      </c>
      <c r="AE25" s="606" t="s">
        <v>601</v>
      </c>
      <c r="AF25" s="732">
        <v>24</v>
      </c>
      <c r="AG25" s="609">
        <v>65.7</v>
      </c>
      <c r="AH25" s="609">
        <v>10.1</v>
      </c>
      <c r="AI25" s="609">
        <v>0.1</v>
      </c>
      <c r="AJ25" s="748">
        <v>0.1</v>
      </c>
      <c r="AK25" s="609"/>
      <c r="AL25" s="609"/>
      <c r="AM25" s="609"/>
      <c r="AN25" s="609"/>
      <c r="AO25" s="610"/>
      <c r="AP25" s="604"/>
      <c r="AQ25" s="604"/>
      <c r="AR25" s="604"/>
      <c r="AS25" s="605"/>
    </row>
    <row r="26" spans="1:45" ht="33" customHeight="1">
      <c r="A26" s="1151"/>
      <c r="B26" s="1166"/>
      <c r="C26" s="717">
        <v>36.1</v>
      </c>
      <c r="D26" s="589">
        <v>30.2</v>
      </c>
      <c r="E26" s="589">
        <v>20.6</v>
      </c>
      <c r="F26" s="589">
        <v>12.6</v>
      </c>
      <c r="G26" s="738">
        <v>0.5</v>
      </c>
      <c r="H26" s="589"/>
      <c r="I26" s="589"/>
      <c r="J26" s="589"/>
      <c r="K26" s="718"/>
      <c r="L26" s="719"/>
      <c r="N26" s="582">
        <v>28</v>
      </c>
      <c r="O26" s="606" t="s">
        <v>602</v>
      </c>
      <c r="P26" s="731">
        <v>37.200000000000003</v>
      </c>
      <c r="Q26" s="584">
        <v>59.7</v>
      </c>
      <c r="R26" s="584">
        <v>3.1</v>
      </c>
      <c r="S26" s="584">
        <v>0</v>
      </c>
      <c r="T26" s="747">
        <v>0</v>
      </c>
      <c r="U26" s="584"/>
      <c r="V26" s="584"/>
      <c r="W26" s="584"/>
      <c r="X26" s="584"/>
      <c r="Y26" s="586"/>
      <c r="Z26" s="594"/>
      <c r="AA26" s="594"/>
      <c r="AB26" s="594"/>
      <c r="AC26" s="595"/>
      <c r="AD26" s="582">
        <v>28</v>
      </c>
      <c r="AE26" s="606" t="s">
        <v>602</v>
      </c>
      <c r="AF26" s="731">
        <v>37</v>
      </c>
      <c r="AG26" s="584">
        <v>59.1</v>
      </c>
      <c r="AH26" s="584">
        <v>3.7</v>
      </c>
      <c r="AI26" s="584">
        <v>0.1</v>
      </c>
      <c r="AJ26" s="747">
        <v>0.1</v>
      </c>
      <c r="AK26" s="584"/>
      <c r="AL26" s="584"/>
      <c r="AM26" s="584"/>
      <c r="AN26" s="584"/>
      <c r="AO26" s="586"/>
      <c r="AP26" s="594"/>
      <c r="AQ26" s="594"/>
      <c r="AR26" s="594"/>
      <c r="AS26" s="595"/>
    </row>
    <row r="27" spans="1:45" ht="33" customHeight="1">
      <c r="A27" s="1164">
        <v>12</v>
      </c>
      <c r="B27" s="1165" t="s">
        <v>510</v>
      </c>
      <c r="C27" s="579">
        <v>39.5</v>
      </c>
      <c r="D27" s="580">
        <v>50.8</v>
      </c>
      <c r="E27" s="580">
        <v>7.9</v>
      </c>
      <c r="F27" s="580">
        <v>1.4</v>
      </c>
      <c r="G27" s="737">
        <v>0.5</v>
      </c>
      <c r="H27" s="580"/>
      <c r="I27" s="580"/>
      <c r="J27" s="580"/>
      <c r="K27" s="581"/>
      <c r="L27" s="716"/>
      <c r="N27" s="582">
        <v>29</v>
      </c>
      <c r="O27" s="606" t="s">
        <v>603</v>
      </c>
      <c r="P27" s="732">
        <v>12.4</v>
      </c>
      <c r="Q27" s="609">
        <v>55.8</v>
      </c>
      <c r="R27" s="609">
        <v>28.7</v>
      </c>
      <c r="S27" s="609">
        <v>3.1</v>
      </c>
      <c r="T27" s="748">
        <v>0</v>
      </c>
      <c r="U27" s="609"/>
      <c r="V27" s="609"/>
      <c r="W27" s="609"/>
      <c r="X27" s="609"/>
      <c r="Y27" s="610"/>
      <c r="Z27" s="604"/>
      <c r="AA27" s="604"/>
      <c r="AB27" s="604"/>
      <c r="AC27" s="605"/>
      <c r="AD27" s="582">
        <v>29</v>
      </c>
      <c r="AE27" s="606" t="s">
        <v>603</v>
      </c>
      <c r="AF27" s="732">
        <v>7.9</v>
      </c>
      <c r="AG27" s="609">
        <v>47.4</v>
      </c>
      <c r="AH27" s="609">
        <v>41.7</v>
      </c>
      <c r="AI27" s="609">
        <v>2.9</v>
      </c>
      <c r="AJ27" s="748">
        <v>0.1</v>
      </c>
      <c r="AK27" s="609"/>
      <c r="AL27" s="609"/>
      <c r="AM27" s="609"/>
      <c r="AN27" s="609"/>
      <c r="AO27" s="610"/>
      <c r="AP27" s="604"/>
      <c r="AQ27" s="604"/>
      <c r="AR27" s="604"/>
      <c r="AS27" s="605"/>
    </row>
    <row r="28" spans="1:45" ht="33" customHeight="1">
      <c r="A28" s="1151"/>
      <c r="B28" s="1166"/>
      <c r="C28" s="717">
        <v>38.299999999999997</v>
      </c>
      <c r="D28" s="589">
        <v>51.8</v>
      </c>
      <c r="E28" s="589">
        <v>8.3000000000000007</v>
      </c>
      <c r="F28" s="589">
        <v>1.2</v>
      </c>
      <c r="G28" s="738">
        <v>0.5</v>
      </c>
      <c r="H28" s="589"/>
      <c r="I28" s="589"/>
      <c r="J28" s="589"/>
      <c r="K28" s="718"/>
      <c r="L28" s="719"/>
      <c r="N28" s="582">
        <v>30</v>
      </c>
      <c r="O28" s="606" t="s">
        <v>604</v>
      </c>
      <c r="P28" s="731">
        <v>22.5</v>
      </c>
      <c r="Q28" s="584">
        <v>69.8</v>
      </c>
      <c r="R28" s="584">
        <v>7.8</v>
      </c>
      <c r="S28" s="584">
        <v>0</v>
      </c>
      <c r="T28" s="747">
        <v>0</v>
      </c>
      <c r="U28" s="584"/>
      <c r="V28" s="584"/>
      <c r="W28" s="584"/>
      <c r="X28" s="584"/>
      <c r="Y28" s="586"/>
      <c r="Z28" s="594"/>
      <c r="AA28" s="594"/>
      <c r="AB28" s="594"/>
      <c r="AC28" s="595"/>
      <c r="AD28" s="582">
        <v>30</v>
      </c>
      <c r="AE28" s="606" t="s">
        <v>604</v>
      </c>
      <c r="AF28" s="731">
        <v>21.2</v>
      </c>
      <c r="AG28" s="584">
        <v>65.099999999999994</v>
      </c>
      <c r="AH28" s="584">
        <v>13.5</v>
      </c>
      <c r="AI28" s="584">
        <v>0</v>
      </c>
      <c r="AJ28" s="747">
        <v>0.1</v>
      </c>
      <c r="AK28" s="584"/>
      <c r="AL28" s="584"/>
      <c r="AM28" s="584"/>
      <c r="AN28" s="584"/>
      <c r="AO28" s="586"/>
      <c r="AP28" s="594"/>
      <c r="AQ28" s="594"/>
      <c r="AR28" s="594"/>
      <c r="AS28" s="595"/>
    </row>
    <row r="29" spans="1:45" ht="33" customHeight="1">
      <c r="A29" s="1164">
        <v>13</v>
      </c>
      <c r="B29" s="1165" t="s">
        <v>511</v>
      </c>
      <c r="C29" s="579">
        <v>79</v>
      </c>
      <c r="D29" s="580">
        <v>16.2</v>
      </c>
      <c r="E29" s="580">
        <v>3.3</v>
      </c>
      <c r="F29" s="580">
        <v>1.1000000000000001</v>
      </c>
      <c r="G29" s="737">
        <v>0.5</v>
      </c>
      <c r="H29" s="580"/>
      <c r="I29" s="580"/>
      <c r="J29" s="580"/>
      <c r="K29" s="581"/>
      <c r="L29" s="716"/>
      <c r="N29" s="582">
        <v>31</v>
      </c>
      <c r="O29" s="606" t="s">
        <v>605</v>
      </c>
      <c r="P29" s="732">
        <v>24</v>
      </c>
      <c r="Q29" s="609">
        <v>69.8</v>
      </c>
      <c r="R29" s="609">
        <v>6.2</v>
      </c>
      <c r="S29" s="609">
        <v>0</v>
      </c>
      <c r="T29" s="748">
        <v>0</v>
      </c>
      <c r="U29" s="609"/>
      <c r="V29" s="609"/>
      <c r="W29" s="609"/>
      <c r="X29" s="609"/>
      <c r="Y29" s="610"/>
      <c r="Z29" s="604"/>
      <c r="AA29" s="604"/>
      <c r="AB29" s="604"/>
      <c r="AC29" s="605"/>
      <c r="AD29" s="582">
        <v>31</v>
      </c>
      <c r="AE29" s="606" t="s">
        <v>605</v>
      </c>
      <c r="AF29" s="732">
        <v>30.4</v>
      </c>
      <c r="AG29" s="609">
        <v>63.6</v>
      </c>
      <c r="AH29" s="609">
        <v>5.8</v>
      </c>
      <c r="AI29" s="609">
        <v>0.1</v>
      </c>
      <c r="AJ29" s="748">
        <v>0.1</v>
      </c>
      <c r="AK29" s="609"/>
      <c r="AL29" s="609"/>
      <c r="AM29" s="609"/>
      <c r="AN29" s="609"/>
      <c r="AO29" s="610"/>
      <c r="AP29" s="604"/>
      <c r="AQ29" s="604"/>
      <c r="AR29" s="604"/>
      <c r="AS29" s="605"/>
    </row>
    <row r="30" spans="1:45" ht="33" customHeight="1">
      <c r="A30" s="1151"/>
      <c r="B30" s="1166"/>
      <c r="C30" s="717">
        <v>77.5</v>
      </c>
      <c r="D30" s="589">
        <v>18.2</v>
      </c>
      <c r="E30" s="589">
        <v>2.9</v>
      </c>
      <c r="F30" s="589">
        <v>0.9</v>
      </c>
      <c r="G30" s="738">
        <v>0.5</v>
      </c>
      <c r="H30" s="589"/>
      <c r="I30" s="589"/>
      <c r="J30" s="589"/>
      <c r="K30" s="718"/>
      <c r="L30" s="719"/>
      <c r="N30" s="582">
        <v>32</v>
      </c>
      <c r="O30" s="606" t="s">
        <v>606</v>
      </c>
      <c r="P30" s="731">
        <v>29.5</v>
      </c>
      <c r="Q30" s="584">
        <v>69</v>
      </c>
      <c r="R30" s="584">
        <v>1.6</v>
      </c>
      <c r="S30" s="584">
        <v>0</v>
      </c>
      <c r="T30" s="747">
        <v>0</v>
      </c>
      <c r="U30" s="584"/>
      <c r="V30" s="584"/>
      <c r="W30" s="584"/>
      <c r="X30" s="584"/>
      <c r="Y30" s="586"/>
      <c r="Z30" s="594"/>
      <c r="AA30" s="594"/>
      <c r="AB30" s="594"/>
      <c r="AC30" s="595"/>
      <c r="AD30" s="582">
        <v>32</v>
      </c>
      <c r="AE30" s="606" t="s">
        <v>606</v>
      </c>
      <c r="AF30" s="731">
        <v>31.4</v>
      </c>
      <c r="AG30" s="584">
        <v>64.900000000000006</v>
      </c>
      <c r="AH30" s="584">
        <v>3.5</v>
      </c>
      <c r="AI30" s="584">
        <v>0</v>
      </c>
      <c r="AJ30" s="747">
        <v>0.1</v>
      </c>
      <c r="AK30" s="584"/>
      <c r="AL30" s="584"/>
      <c r="AM30" s="584"/>
      <c r="AN30" s="584"/>
      <c r="AO30" s="586"/>
      <c r="AP30" s="594"/>
      <c r="AQ30" s="594"/>
      <c r="AR30" s="594"/>
      <c r="AS30" s="595"/>
    </row>
    <row r="31" spans="1:45" ht="33" customHeight="1">
      <c r="A31" s="1164">
        <v>14</v>
      </c>
      <c r="B31" s="1165" t="s">
        <v>512</v>
      </c>
      <c r="C31" s="579">
        <v>29</v>
      </c>
      <c r="D31" s="580">
        <v>38.9</v>
      </c>
      <c r="E31" s="580">
        <v>20.6</v>
      </c>
      <c r="F31" s="580">
        <v>11</v>
      </c>
      <c r="G31" s="737">
        <v>0.5</v>
      </c>
      <c r="H31" s="580"/>
      <c r="I31" s="580"/>
      <c r="J31" s="580"/>
      <c r="K31" s="581"/>
      <c r="L31" s="716"/>
      <c r="N31" s="582">
        <v>33</v>
      </c>
      <c r="O31" s="606" t="s">
        <v>607</v>
      </c>
      <c r="P31" s="732">
        <v>25.6</v>
      </c>
      <c r="Q31" s="609">
        <v>62.8</v>
      </c>
      <c r="R31" s="609">
        <v>10.1</v>
      </c>
      <c r="S31" s="609">
        <v>0.8</v>
      </c>
      <c r="T31" s="748">
        <v>0.8</v>
      </c>
      <c r="U31" s="609"/>
      <c r="V31" s="609"/>
      <c r="W31" s="609"/>
      <c r="X31" s="609"/>
      <c r="Y31" s="610"/>
      <c r="Z31" s="604"/>
      <c r="AA31" s="604"/>
      <c r="AB31" s="604"/>
      <c r="AC31" s="605"/>
      <c r="AD31" s="582">
        <v>33</v>
      </c>
      <c r="AE31" s="606" t="s">
        <v>607</v>
      </c>
      <c r="AF31" s="732">
        <v>26.1</v>
      </c>
      <c r="AG31" s="609">
        <v>59</v>
      </c>
      <c r="AH31" s="609">
        <v>14.5</v>
      </c>
      <c r="AI31" s="609">
        <v>0.3</v>
      </c>
      <c r="AJ31" s="748">
        <v>0.1</v>
      </c>
      <c r="AK31" s="609"/>
      <c r="AL31" s="609"/>
      <c r="AM31" s="609"/>
      <c r="AN31" s="609"/>
      <c r="AO31" s="610"/>
      <c r="AP31" s="604"/>
      <c r="AQ31" s="604"/>
      <c r="AR31" s="604"/>
      <c r="AS31" s="605"/>
    </row>
    <row r="32" spans="1:45" ht="33" customHeight="1">
      <c r="A32" s="1151"/>
      <c r="B32" s="1166"/>
      <c r="C32" s="717">
        <v>28.7</v>
      </c>
      <c r="D32" s="589">
        <v>38.799999999999997</v>
      </c>
      <c r="E32" s="589">
        <v>21.9</v>
      </c>
      <c r="F32" s="589">
        <v>10.199999999999999</v>
      </c>
      <c r="G32" s="738">
        <v>0.5</v>
      </c>
      <c r="H32" s="589"/>
      <c r="I32" s="589"/>
      <c r="J32" s="589"/>
      <c r="K32" s="718"/>
      <c r="L32" s="719"/>
      <c r="N32" s="582">
        <v>34</v>
      </c>
      <c r="O32" s="606" t="s">
        <v>608</v>
      </c>
      <c r="P32" s="731">
        <v>17.100000000000001</v>
      </c>
      <c r="Q32" s="584">
        <v>69.8</v>
      </c>
      <c r="R32" s="584">
        <v>12.4</v>
      </c>
      <c r="S32" s="584">
        <v>0.8</v>
      </c>
      <c r="T32" s="747">
        <v>0</v>
      </c>
      <c r="U32" s="584"/>
      <c r="V32" s="584"/>
      <c r="W32" s="584"/>
      <c r="X32" s="584"/>
      <c r="Y32" s="586"/>
      <c r="Z32" s="594"/>
      <c r="AA32" s="594"/>
      <c r="AB32" s="594"/>
      <c r="AC32" s="595"/>
      <c r="AD32" s="582">
        <v>34</v>
      </c>
      <c r="AE32" s="606" t="s">
        <v>608</v>
      </c>
      <c r="AF32" s="731">
        <v>19.100000000000001</v>
      </c>
      <c r="AG32" s="584">
        <v>67.5</v>
      </c>
      <c r="AH32" s="584">
        <v>13.3</v>
      </c>
      <c r="AI32" s="584">
        <v>0</v>
      </c>
      <c r="AJ32" s="747">
        <v>0.1</v>
      </c>
      <c r="AK32" s="584"/>
      <c r="AL32" s="584"/>
      <c r="AM32" s="584"/>
      <c r="AN32" s="584"/>
      <c r="AO32" s="586"/>
      <c r="AP32" s="594"/>
      <c r="AQ32" s="594"/>
      <c r="AR32" s="594"/>
      <c r="AS32" s="595"/>
    </row>
    <row r="33" spans="1:45" ht="33" customHeight="1">
      <c r="A33" s="1164">
        <v>15</v>
      </c>
      <c r="B33" s="1165" t="s">
        <v>513</v>
      </c>
      <c r="C33" s="579">
        <v>71.5</v>
      </c>
      <c r="D33" s="580">
        <v>24.1</v>
      </c>
      <c r="E33" s="580">
        <v>2.7</v>
      </c>
      <c r="F33" s="580">
        <v>1.1000000000000001</v>
      </c>
      <c r="G33" s="737">
        <v>0.5</v>
      </c>
      <c r="H33" s="580"/>
      <c r="I33" s="580"/>
      <c r="J33" s="580"/>
      <c r="K33" s="581"/>
      <c r="L33" s="716"/>
      <c r="N33" s="582">
        <v>35</v>
      </c>
      <c r="O33" s="728" t="s">
        <v>609</v>
      </c>
      <c r="P33" s="732">
        <v>17.100000000000001</v>
      </c>
      <c r="Q33" s="609">
        <v>67.400000000000006</v>
      </c>
      <c r="R33" s="609">
        <v>15.5</v>
      </c>
      <c r="S33" s="609">
        <v>0</v>
      </c>
      <c r="T33" s="748">
        <v>0</v>
      </c>
      <c r="U33" s="609"/>
      <c r="V33" s="609"/>
      <c r="W33" s="609"/>
      <c r="X33" s="609"/>
      <c r="Y33" s="610"/>
      <c r="Z33" s="604"/>
      <c r="AA33" s="604"/>
      <c r="AB33" s="604"/>
      <c r="AC33" s="605"/>
      <c r="AD33" s="582">
        <v>35</v>
      </c>
      <c r="AE33" s="728" t="s">
        <v>609</v>
      </c>
      <c r="AF33" s="732">
        <v>14.8</v>
      </c>
      <c r="AG33" s="609">
        <v>63.8</v>
      </c>
      <c r="AH33" s="609">
        <v>21.2</v>
      </c>
      <c r="AI33" s="609">
        <v>0.1</v>
      </c>
      <c r="AJ33" s="748">
        <v>0.1</v>
      </c>
      <c r="AK33" s="609"/>
      <c r="AL33" s="609"/>
      <c r="AM33" s="609"/>
      <c r="AN33" s="609"/>
      <c r="AO33" s="610"/>
      <c r="AP33" s="604"/>
      <c r="AQ33" s="604"/>
      <c r="AR33" s="604"/>
      <c r="AS33" s="605"/>
    </row>
    <row r="34" spans="1:45" ht="33" customHeight="1">
      <c r="A34" s="1151"/>
      <c r="B34" s="1166"/>
      <c r="C34" s="717">
        <v>68.599999999999994</v>
      </c>
      <c r="D34" s="589">
        <v>26.6</v>
      </c>
      <c r="E34" s="589">
        <v>3.1</v>
      </c>
      <c r="F34" s="589">
        <v>1.1000000000000001</v>
      </c>
      <c r="G34" s="738">
        <v>0.6</v>
      </c>
      <c r="H34" s="589"/>
      <c r="I34" s="589"/>
      <c r="J34" s="589"/>
      <c r="K34" s="718"/>
      <c r="L34" s="719"/>
      <c r="N34" s="582">
        <v>36</v>
      </c>
      <c r="O34" s="729" t="s">
        <v>610</v>
      </c>
      <c r="P34" s="731">
        <v>19.399999999999999</v>
      </c>
      <c r="Q34" s="584">
        <v>62.8</v>
      </c>
      <c r="R34" s="584">
        <v>16.3</v>
      </c>
      <c r="S34" s="584">
        <v>1.6</v>
      </c>
      <c r="T34" s="747">
        <v>0</v>
      </c>
      <c r="U34" s="584"/>
      <c r="V34" s="584"/>
      <c r="W34" s="584"/>
      <c r="X34" s="584"/>
      <c r="Y34" s="586"/>
      <c r="Z34" s="594"/>
      <c r="AA34" s="594"/>
      <c r="AB34" s="594"/>
      <c r="AC34" s="595"/>
      <c r="AD34" s="582">
        <v>36</v>
      </c>
      <c r="AE34" s="729" t="s">
        <v>610</v>
      </c>
      <c r="AF34" s="731">
        <v>37.700000000000003</v>
      </c>
      <c r="AG34" s="584">
        <v>53.2</v>
      </c>
      <c r="AH34" s="584">
        <v>8.8000000000000007</v>
      </c>
      <c r="AI34" s="584">
        <v>0.2</v>
      </c>
      <c r="AJ34" s="747">
        <v>0.1</v>
      </c>
      <c r="AK34" s="584"/>
      <c r="AL34" s="584"/>
      <c r="AM34" s="584"/>
      <c r="AN34" s="584"/>
      <c r="AO34" s="586"/>
      <c r="AP34" s="594"/>
      <c r="AQ34" s="594"/>
      <c r="AR34" s="594"/>
      <c r="AS34" s="595"/>
    </row>
    <row r="35" spans="1:45" ht="33" customHeight="1">
      <c r="A35" s="1164">
        <v>16</v>
      </c>
      <c r="B35" s="1165" t="s">
        <v>514</v>
      </c>
      <c r="C35" s="579">
        <v>41.9</v>
      </c>
      <c r="D35" s="580">
        <v>39.700000000000003</v>
      </c>
      <c r="E35" s="580">
        <v>11.9</v>
      </c>
      <c r="F35" s="580">
        <v>6</v>
      </c>
      <c r="G35" s="737">
        <v>0.5</v>
      </c>
      <c r="H35" s="580"/>
      <c r="I35" s="580"/>
      <c r="J35" s="580"/>
      <c r="K35" s="581"/>
      <c r="L35" s="716"/>
      <c r="N35" s="582">
        <v>37</v>
      </c>
      <c r="O35" s="729" t="s">
        <v>611</v>
      </c>
      <c r="P35" s="732">
        <v>30.2</v>
      </c>
      <c r="Q35" s="609">
        <v>64.3</v>
      </c>
      <c r="R35" s="609">
        <v>5.4</v>
      </c>
      <c r="S35" s="609">
        <v>0</v>
      </c>
      <c r="T35" s="748">
        <v>0</v>
      </c>
      <c r="U35" s="609"/>
      <c r="V35" s="609"/>
      <c r="W35" s="609"/>
      <c r="X35" s="609"/>
      <c r="Y35" s="610"/>
      <c r="Z35" s="604"/>
      <c r="AA35" s="604"/>
      <c r="AB35" s="604"/>
      <c r="AC35" s="605"/>
      <c r="AD35" s="582">
        <v>37</v>
      </c>
      <c r="AE35" s="729" t="s">
        <v>611</v>
      </c>
      <c r="AF35" s="732">
        <v>37.9</v>
      </c>
      <c r="AG35" s="609">
        <v>56.1</v>
      </c>
      <c r="AH35" s="609">
        <v>5.8</v>
      </c>
      <c r="AI35" s="609">
        <v>0.1</v>
      </c>
      <c r="AJ35" s="748">
        <v>0.1</v>
      </c>
      <c r="AK35" s="609"/>
      <c r="AL35" s="609"/>
      <c r="AM35" s="609"/>
      <c r="AN35" s="609"/>
      <c r="AO35" s="610"/>
      <c r="AP35" s="604"/>
      <c r="AQ35" s="604"/>
      <c r="AR35" s="604"/>
      <c r="AS35" s="605"/>
    </row>
    <row r="36" spans="1:45" ht="33" customHeight="1">
      <c r="A36" s="1151"/>
      <c r="B36" s="1166"/>
      <c r="C36" s="717">
        <v>43.5</v>
      </c>
      <c r="D36" s="589">
        <v>40.299999999999997</v>
      </c>
      <c r="E36" s="589">
        <v>10.8</v>
      </c>
      <c r="F36" s="589">
        <v>4.7</v>
      </c>
      <c r="G36" s="738">
        <v>0.6</v>
      </c>
      <c r="H36" s="589"/>
      <c r="I36" s="589"/>
      <c r="J36" s="589"/>
      <c r="K36" s="718"/>
      <c r="L36" s="719"/>
      <c r="N36" s="582">
        <v>38</v>
      </c>
      <c r="O36" s="729" t="s">
        <v>612</v>
      </c>
      <c r="P36" s="731">
        <v>24</v>
      </c>
      <c r="Q36" s="584">
        <v>67.400000000000006</v>
      </c>
      <c r="R36" s="584">
        <v>7.8</v>
      </c>
      <c r="S36" s="584">
        <v>0</v>
      </c>
      <c r="T36" s="747">
        <v>0.8</v>
      </c>
      <c r="U36" s="584"/>
      <c r="V36" s="584"/>
      <c r="W36" s="584"/>
      <c r="X36" s="584"/>
      <c r="Y36" s="586"/>
      <c r="Z36" s="594"/>
      <c r="AA36" s="594"/>
      <c r="AB36" s="594"/>
      <c r="AC36" s="595"/>
      <c r="AD36" s="582">
        <v>38</v>
      </c>
      <c r="AE36" s="729" t="s">
        <v>612</v>
      </c>
      <c r="AF36" s="731">
        <v>32.200000000000003</v>
      </c>
      <c r="AG36" s="584">
        <v>60.2</v>
      </c>
      <c r="AH36" s="584">
        <v>7.4</v>
      </c>
      <c r="AI36" s="584">
        <v>0.1</v>
      </c>
      <c r="AJ36" s="747">
        <v>0.1</v>
      </c>
      <c r="AK36" s="584"/>
      <c r="AL36" s="584"/>
      <c r="AM36" s="584"/>
      <c r="AN36" s="584"/>
      <c r="AO36" s="586"/>
      <c r="AP36" s="594"/>
      <c r="AQ36" s="594"/>
      <c r="AR36" s="594"/>
      <c r="AS36" s="595"/>
    </row>
    <row r="37" spans="1:45" ht="33" customHeight="1">
      <c r="A37" s="1164">
        <v>17</v>
      </c>
      <c r="B37" s="1165" t="s">
        <v>515</v>
      </c>
      <c r="C37" s="579">
        <v>30.8</v>
      </c>
      <c r="D37" s="580">
        <v>44.2</v>
      </c>
      <c r="E37" s="580">
        <v>18.8</v>
      </c>
      <c r="F37" s="580">
        <v>5.6</v>
      </c>
      <c r="G37" s="737">
        <v>0.6</v>
      </c>
      <c r="H37" s="580"/>
      <c r="I37" s="580"/>
      <c r="J37" s="580"/>
      <c r="K37" s="581"/>
      <c r="L37" s="716"/>
      <c r="N37" s="582">
        <v>39</v>
      </c>
      <c r="O37" s="611" t="s">
        <v>613</v>
      </c>
      <c r="P37" s="731">
        <v>30.2</v>
      </c>
      <c r="Q37" s="584">
        <v>62.8</v>
      </c>
      <c r="R37" s="584">
        <v>6.2</v>
      </c>
      <c r="S37" s="584">
        <v>0.8</v>
      </c>
      <c r="T37" s="747">
        <v>0</v>
      </c>
      <c r="U37" s="584"/>
      <c r="V37" s="584"/>
      <c r="W37" s="584"/>
      <c r="X37" s="584"/>
      <c r="Y37" s="586"/>
      <c r="Z37" s="594"/>
      <c r="AA37" s="594"/>
      <c r="AB37" s="594"/>
      <c r="AC37" s="595"/>
      <c r="AD37" s="582">
        <v>39</v>
      </c>
      <c r="AE37" s="611" t="s">
        <v>613</v>
      </c>
      <c r="AF37" s="731">
        <v>42.2</v>
      </c>
      <c r="AG37" s="584">
        <v>54.1</v>
      </c>
      <c r="AH37" s="584">
        <v>3.6</v>
      </c>
      <c r="AI37" s="584">
        <v>0.1</v>
      </c>
      <c r="AJ37" s="747">
        <v>0.1</v>
      </c>
      <c r="AK37" s="584"/>
      <c r="AL37" s="584"/>
      <c r="AM37" s="584"/>
      <c r="AN37" s="584"/>
      <c r="AO37" s="586"/>
      <c r="AP37" s="594"/>
      <c r="AQ37" s="594"/>
      <c r="AR37" s="594"/>
      <c r="AS37" s="595"/>
    </row>
    <row r="38" spans="1:45" ht="33" customHeight="1">
      <c r="A38" s="1151"/>
      <c r="B38" s="1166"/>
      <c r="C38" s="717">
        <v>30.3</v>
      </c>
      <c r="D38" s="589">
        <v>45.9</v>
      </c>
      <c r="E38" s="589">
        <v>18.7</v>
      </c>
      <c r="F38" s="589">
        <v>4.5</v>
      </c>
      <c r="G38" s="738">
        <v>0.6</v>
      </c>
      <c r="H38" s="589"/>
      <c r="I38" s="589"/>
      <c r="J38" s="589"/>
      <c r="K38" s="718"/>
      <c r="L38" s="719"/>
      <c r="N38" s="582">
        <v>40</v>
      </c>
      <c r="O38" s="611" t="s">
        <v>614</v>
      </c>
      <c r="P38" s="730">
        <v>30.2</v>
      </c>
      <c r="Q38" s="608">
        <v>63.6</v>
      </c>
      <c r="R38" s="608">
        <v>6.2</v>
      </c>
      <c r="S38" s="608">
        <v>0</v>
      </c>
      <c r="T38" s="746">
        <v>0</v>
      </c>
      <c r="U38" s="608"/>
      <c r="V38" s="608"/>
      <c r="W38" s="608"/>
      <c r="X38" s="608"/>
      <c r="Y38" s="587"/>
      <c r="Z38" s="593"/>
      <c r="AA38" s="593"/>
      <c r="AB38" s="593"/>
      <c r="AC38" s="601"/>
      <c r="AD38" s="582">
        <v>40</v>
      </c>
      <c r="AE38" s="611" t="s">
        <v>614</v>
      </c>
      <c r="AF38" s="730">
        <v>30.9</v>
      </c>
      <c r="AG38" s="608">
        <v>60.3</v>
      </c>
      <c r="AH38" s="608">
        <v>8.6999999999999993</v>
      </c>
      <c r="AI38" s="608">
        <v>0.1</v>
      </c>
      <c r="AJ38" s="746">
        <v>0.1</v>
      </c>
      <c r="AK38" s="608"/>
      <c r="AL38" s="608"/>
      <c r="AM38" s="608"/>
      <c r="AN38" s="608"/>
      <c r="AO38" s="587"/>
      <c r="AP38" s="593"/>
      <c r="AQ38" s="593"/>
      <c r="AR38" s="593"/>
      <c r="AS38" s="601"/>
    </row>
    <row r="39" spans="1:45" ht="33" customHeight="1">
      <c r="A39" s="1164">
        <v>18</v>
      </c>
      <c r="B39" s="1165" t="s">
        <v>516</v>
      </c>
      <c r="C39" s="579">
        <v>54.6</v>
      </c>
      <c r="D39" s="580">
        <v>34.799999999999997</v>
      </c>
      <c r="E39" s="580">
        <v>7.3</v>
      </c>
      <c r="F39" s="580">
        <v>2.6</v>
      </c>
      <c r="G39" s="737">
        <v>0.7</v>
      </c>
      <c r="H39" s="580"/>
      <c r="I39" s="580"/>
      <c r="J39" s="580"/>
      <c r="K39" s="581"/>
      <c r="L39" s="716"/>
      <c r="N39" s="582">
        <v>41</v>
      </c>
      <c r="O39" s="611" t="s">
        <v>615</v>
      </c>
      <c r="P39" s="731">
        <v>20.9</v>
      </c>
      <c r="Q39" s="584">
        <v>72.900000000000006</v>
      </c>
      <c r="R39" s="584">
        <v>6.2</v>
      </c>
      <c r="S39" s="584">
        <v>0</v>
      </c>
      <c r="T39" s="747">
        <v>0</v>
      </c>
      <c r="U39" s="584"/>
      <c r="V39" s="584"/>
      <c r="W39" s="584"/>
      <c r="X39" s="584"/>
      <c r="Y39" s="586"/>
      <c r="Z39" s="594"/>
      <c r="AA39" s="594"/>
      <c r="AB39" s="594"/>
      <c r="AC39" s="595"/>
      <c r="AD39" s="582">
        <v>41</v>
      </c>
      <c r="AE39" s="611" t="s">
        <v>615</v>
      </c>
      <c r="AF39" s="731">
        <v>28.7</v>
      </c>
      <c r="AG39" s="584">
        <v>65.2</v>
      </c>
      <c r="AH39" s="584">
        <v>6.1</v>
      </c>
      <c r="AI39" s="584">
        <v>0</v>
      </c>
      <c r="AJ39" s="747">
        <v>0.1</v>
      </c>
      <c r="AK39" s="584"/>
      <c r="AL39" s="584"/>
      <c r="AM39" s="584"/>
      <c r="AN39" s="584"/>
      <c r="AO39" s="586"/>
      <c r="AP39" s="594"/>
      <c r="AQ39" s="594"/>
      <c r="AR39" s="594"/>
      <c r="AS39" s="595"/>
    </row>
    <row r="40" spans="1:45" ht="33" customHeight="1">
      <c r="A40" s="1151"/>
      <c r="B40" s="1166"/>
      <c r="C40" s="717">
        <v>55</v>
      </c>
      <c r="D40" s="589">
        <v>35.1</v>
      </c>
      <c r="E40" s="589">
        <v>7.2</v>
      </c>
      <c r="F40" s="589">
        <v>2.1</v>
      </c>
      <c r="G40" s="738">
        <v>0.6</v>
      </c>
      <c r="H40" s="589"/>
      <c r="I40" s="589"/>
      <c r="J40" s="589"/>
      <c r="K40" s="718"/>
      <c r="L40" s="719"/>
      <c r="N40" s="582">
        <v>42</v>
      </c>
      <c r="O40" s="611" t="s">
        <v>616</v>
      </c>
      <c r="P40" s="732">
        <v>18.600000000000001</v>
      </c>
      <c r="Q40" s="609">
        <v>72.900000000000006</v>
      </c>
      <c r="R40" s="609">
        <v>8.5</v>
      </c>
      <c r="S40" s="609">
        <v>0</v>
      </c>
      <c r="T40" s="748">
        <v>0</v>
      </c>
      <c r="U40" s="609"/>
      <c r="V40" s="609"/>
      <c r="W40" s="609"/>
      <c r="X40" s="609"/>
      <c r="Y40" s="610"/>
      <c r="Z40" s="604"/>
      <c r="AA40" s="604"/>
      <c r="AB40" s="604"/>
      <c r="AC40" s="605"/>
      <c r="AD40" s="582">
        <v>42</v>
      </c>
      <c r="AE40" s="611" t="s">
        <v>616</v>
      </c>
      <c r="AF40" s="732">
        <v>29.7</v>
      </c>
      <c r="AG40" s="609">
        <v>61.8</v>
      </c>
      <c r="AH40" s="609">
        <v>8.1999999999999993</v>
      </c>
      <c r="AI40" s="609">
        <v>0.2</v>
      </c>
      <c r="AJ40" s="748">
        <v>0.1</v>
      </c>
      <c r="AK40" s="609"/>
      <c r="AL40" s="609"/>
      <c r="AM40" s="609"/>
      <c r="AN40" s="609"/>
      <c r="AO40" s="610"/>
      <c r="AP40" s="604"/>
      <c r="AQ40" s="604"/>
      <c r="AR40" s="604"/>
      <c r="AS40" s="605"/>
    </row>
    <row r="41" spans="1:45" ht="33" customHeight="1">
      <c r="A41" s="1164">
        <v>19</v>
      </c>
      <c r="B41" s="1165" t="s">
        <v>517</v>
      </c>
      <c r="C41" s="579">
        <v>45.5</v>
      </c>
      <c r="D41" s="580">
        <v>43.5</v>
      </c>
      <c r="E41" s="580">
        <v>9.5</v>
      </c>
      <c r="F41" s="580">
        <v>1.1000000000000001</v>
      </c>
      <c r="G41" s="737">
        <v>0.4</v>
      </c>
      <c r="H41" s="580"/>
      <c r="I41" s="580"/>
      <c r="J41" s="580"/>
      <c r="K41" s="581"/>
      <c r="L41" s="716"/>
      <c r="N41" s="582">
        <v>43</v>
      </c>
      <c r="O41" s="611" t="s">
        <v>617</v>
      </c>
      <c r="P41" s="731">
        <v>27.1</v>
      </c>
      <c r="Q41" s="584">
        <v>69.8</v>
      </c>
      <c r="R41" s="584">
        <v>3.1</v>
      </c>
      <c r="S41" s="584">
        <v>0</v>
      </c>
      <c r="T41" s="747">
        <v>0</v>
      </c>
      <c r="U41" s="584"/>
      <c r="V41" s="584"/>
      <c r="W41" s="584"/>
      <c r="X41" s="584"/>
      <c r="Y41" s="586"/>
      <c r="Z41" s="594"/>
      <c r="AA41" s="594"/>
      <c r="AB41" s="594"/>
      <c r="AC41" s="595"/>
      <c r="AD41" s="582">
        <v>43</v>
      </c>
      <c r="AE41" s="611" t="s">
        <v>617</v>
      </c>
      <c r="AF41" s="731">
        <v>39.4</v>
      </c>
      <c r="AG41" s="584">
        <v>56.4</v>
      </c>
      <c r="AH41" s="584">
        <v>4.0999999999999996</v>
      </c>
      <c r="AI41" s="584">
        <v>0</v>
      </c>
      <c r="AJ41" s="747">
        <v>0.1</v>
      </c>
      <c r="AK41" s="584"/>
      <c r="AL41" s="584"/>
      <c r="AM41" s="584"/>
      <c r="AN41" s="584"/>
      <c r="AO41" s="586"/>
      <c r="AP41" s="594"/>
      <c r="AQ41" s="594"/>
      <c r="AR41" s="594"/>
      <c r="AS41" s="595"/>
    </row>
    <row r="42" spans="1:45" ht="33" customHeight="1">
      <c r="A42" s="1151"/>
      <c r="B42" s="1166"/>
      <c r="C42" s="717">
        <v>44.6</v>
      </c>
      <c r="D42" s="589">
        <v>45.2</v>
      </c>
      <c r="E42" s="589">
        <v>8.6</v>
      </c>
      <c r="F42" s="589">
        <v>1</v>
      </c>
      <c r="G42" s="738">
        <v>0.6</v>
      </c>
      <c r="H42" s="589"/>
      <c r="I42" s="589"/>
      <c r="J42" s="589"/>
      <c r="K42" s="718"/>
      <c r="L42" s="719"/>
      <c r="N42" s="582">
        <v>44</v>
      </c>
      <c r="O42" s="611" t="s">
        <v>618</v>
      </c>
      <c r="P42" s="732">
        <v>27.1</v>
      </c>
      <c r="Q42" s="609">
        <v>70.5</v>
      </c>
      <c r="R42" s="609">
        <v>2.2999999999999998</v>
      </c>
      <c r="S42" s="609">
        <v>0</v>
      </c>
      <c r="T42" s="748">
        <v>0</v>
      </c>
      <c r="U42" s="609"/>
      <c r="V42" s="609"/>
      <c r="W42" s="609"/>
      <c r="X42" s="609"/>
      <c r="Y42" s="610"/>
      <c r="Z42" s="604"/>
      <c r="AA42" s="604"/>
      <c r="AB42" s="604"/>
      <c r="AC42" s="605"/>
      <c r="AD42" s="582">
        <v>44</v>
      </c>
      <c r="AE42" s="611" t="s">
        <v>618</v>
      </c>
      <c r="AF42" s="732">
        <v>35.299999999999997</v>
      </c>
      <c r="AG42" s="609">
        <v>60.1</v>
      </c>
      <c r="AH42" s="609">
        <v>4.4000000000000004</v>
      </c>
      <c r="AI42" s="609">
        <v>0</v>
      </c>
      <c r="AJ42" s="748">
        <v>0.1</v>
      </c>
      <c r="AK42" s="609"/>
      <c r="AL42" s="609"/>
      <c r="AM42" s="609"/>
      <c r="AN42" s="609"/>
      <c r="AO42" s="610"/>
      <c r="AP42" s="604"/>
      <c r="AQ42" s="604"/>
      <c r="AR42" s="604"/>
      <c r="AS42" s="605"/>
    </row>
    <row r="43" spans="1:45" ht="33" customHeight="1">
      <c r="A43" s="1164">
        <v>20</v>
      </c>
      <c r="B43" s="1165" t="s">
        <v>518</v>
      </c>
      <c r="C43" s="579">
        <v>29.4</v>
      </c>
      <c r="D43" s="580">
        <v>48.7</v>
      </c>
      <c r="E43" s="580">
        <v>17.8</v>
      </c>
      <c r="F43" s="580">
        <v>3.5</v>
      </c>
      <c r="G43" s="737">
        <v>0.6</v>
      </c>
      <c r="H43" s="580"/>
      <c r="I43" s="580"/>
      <c r="J43" s="580"/>
      <c r="K43" s="581"/>
      <c r="L43" s="716"/>
      <c r="N43" s="582">
        <v>45</v>
      </c>
      <c r="O43" s="606" t="s">
        <v>619</v>
      </c>
      <c r="P43" s="731">
        <v>21.7</v>
      </c>
      <c r="Q43" s="584">
        <v>70.5</v>
      </c>
      <c r="R43" s="584">
        <v>7.8</v>
      </c>
      <c r="S43" s="584">
        <v>0</v>
      </c>
      <c r="T43" s="747">
        <v>0</v>
      </c>
      <c r="U43" s="584"/>
      <c r="V43" s="584"/>
      <c r="W43" s="584"/>
      <c r="X43" s="584"/>
      <c r="Y43" s="586"/>
      <c r="Z43" s="594"/>
      <c r="AA43" s="594"/>
      <c r="AB43" s="594"/>
      <c r="AC43" s="595"/>
      <c r="AD43" s="582">
        <v>45</v>
      </c>
      <c r="AE43" s="606" t="s">
        <v>619</v>
      </c>
      <c r="AF43" s="731">
        <v>22.3</v>
      </c>
      <c r="AG43" s="584">
        <v>66.2</v>
      </c>
      <c r="AH43" s="584">
        <v>11.3</v>
      </c>
      <c r="AI43" s="584">
        <v>0.1</v>
      </c>
      <c r="AJ43" s="747">
        <v>0.1</v>
      </c>
      <c r="AK43" s="584"/>
      <c r="AL43" s="584"/>
      <c r="AM43" s="584"/>
      <c r="AN43" s="584"/>
      <c r="AO43" s="586"/>
      <c r="AP43" s="594"/>
      <c r="AQ43" s="594"/>
      <c r="AR43" s="594"/>
      <c r="AS43" s="595"/>
    </row>
    <row r="44" spans="1:45" ht="33" customHeight="1">
      <c r="A44" s="1151"/>
      <c r="B44" s="1166"/>
      <c r="C44" s="717">
        <v>28.2</v>
      </c>
      <c r="D44" s="589">
        <v>50.4</v>
      </c>
      <c r="E44" s="589">
        <v>18.100000000000001</v>
      </c>
      <c r="F44" s="589">
        <v>3</v>
      </c>
      <c r="G44" s="738">
        <v>0.4</v>
      </c>
      <c r="H44" s="589"/>
      <c r="I44" s="589"/>
      <c r="J44" s="589"/>
      <c r="K44" s="718"/>
      <c r="L44" s="719"/>
      <c r="N44" s="582">
        <v>46</v>
      </c>
      <c r="O44" s="606" t="s">
        <v>620</v>
      </c>
      <c r="P44" s="732">
        <v>17.8</v>
      </c>
      <c r="Q44" s="609">
        <v>72.900000000000006</v>
      </c>
      <c r="R44" s="609">
        <v>8.5</v>
      </c>
      <c r="S44" s="609">
        <v>0.8</v>
      </c>
      <c r="T44" s="748">
        <v>0</v>
      </c>
      <c r="U44" s="609"/>
      <c r="V44" s="609"/>
      <c r="W44" s="609"/>
      <c r="X44" s="609"/>
      <c r="Y44" s="610"/>
      <c r="Z44" s="604"/>
      <c r="AA44" s="604"/>
      <c r="AB44" s="604"/>
      <c r="AC44" s="605"/>
      <c r="AD44" s="582">
        <v>46</v>
      </c>
      <c r="AE44" s="606" t="s">
        <v>620</v>
      </c>
      <c r="AF44" s="732">
        <v>22.7</v>
      </c>
      <c r="AG44" s="609">
        <v>63</v>
      </c>
      <c r="AH44" s="609">
        <v>13.8</v>
      </c>
      <c r="AI44" s="609">
        <v>0.3</v>
      </c>
      <c r="AJ44" s="748">
        <v>0.1</v>
      </c>
      <c r="AK44" s="609"/>
      <c r="AL44" s="609"/>
      <c r="AM44" s="609"/>
      <c r="AN44" s="609"/>
      <c r="AO44" s="610"/>
      <c r="AP44" s="604"/>
      <c r="AQ44" s="604"/>
      <c r="AR44" s="604"/>
      <c r="AS44" s="605"/>
    </row>
    <row r="45" spans="1:45" ht="33" customHeight="1">
      <c r="A45" s="1164">
        <v>21</v>
      </c>
      <c r="B45" s="1165" t="s">
        <v>519</v>
      </c>
      <c r="C45" s="579">
        <v>10.7</v>
      </c>
      <c r="D45" s="580">
        <v>23.4</v>
      </c>
      <c r="E45" s="580">
        <v>28.2</v>
      </c>
      <c r="F45" s="580">
        <v>14.9</v>
      </c>
      <c r="G45" s="580">
        <v>11.7</v>
      </c>
      <c r="H45" s="580">
        <v>10.7</v>
      </c>
      <c r="I45" s="737">
        <v>0.5</v>
      </c>
      <c r="J45" s="580"/>
      <c r="K45" s="581"/>
      <c r="L45" s="716"/>
      <c r="N45" s="582">
        <v>47</v>
      </c>
      <c r="O45" s="606" t="s">
        <v>621</v>
      </c>
      <c r="P45" s="731">
        <v>31</v>
      </c>
      <c r="Q45" s="584">
        <v>62</v>
      </c>
      <c r="R45" s="584">
        <v>7</v>
      </c>
      <c r="S45" s="584">
        <v>0</v>
      </c>
      <c r="T45" s="747">
        <v>0</v>
      </c>
      <c r="U45" s="584"/>
      <c r="V45" s="584"/>
      <c r="W45" s="584"/>
      <c r="X45" s="584"/>
      <c r="Y45" s="586"/>
      <c r="Z45" s="594"/>
      <c r="AA45" s="594"/>
      <c r="AB45" s="594"/>
      <c r="AC45" s="595"/>
      <c r="AD45" s="582">
        <v>47</v>
      </c>
      <c r="AE45" s="606" t="s">
        <v>621</v>
      </c>
      <c r="AF45" s="731">
        <v>41.6</v>
      </c>
      <c r="AG45" s="584">
        <v>53.2</v>
      </c>
      <c r="AH45" s="584">
        <v>5</v>
      </c>
      <c r="AI45" s="584">
        <v>0</v>
      </c>
      <c r="AJ45" s="747">
        <v>0.1</v>
      </c>
      <c r="AK45" s="584"/>
      <c r="AL45" s="584"/>
      <c r="AM45" s="584"/>
      <c r="AN45" s="584"/>
      <c r="AO45" s="586"/>
      <c r="AP45" s="594"/>
      <c r="AQ45" s="594"/>
      <c r="AR45" s="594"/>
      <c r="AS45" s="595"/>
    </row>
    <row r="46" spans="1:45" ht="33" customHeight="1">
      <c r="A46" s="1151"/>
      <c r="B46" s="1166"/>
      <c r="C46" s="717">
        <v>9.1999999999999993</v>
      </c>
      <c r="D46" s="589">
        <v>22.5</v>
      </c>
      <c r="E46" s="589">
        <v>32.6</v>
      </c>
      <c r="F46" s="589">
        <v>18.399999999999999</v>
      </c>
      <c r="G46" s="589">
        <v>10.4</v>
      </c>
      <c r="H46" s="589">
        <v>6.6</v>
      </c>
      <c r="I46" s="738">
        <v>0.4</v>
      </c>
      <c r="J46" s="589"/>
      <c r="K46" s="718"/>
      <c r="L46" s="719"/>
      <c r="N46" s="582">
        <v>48</v>
      </c>
      <c r="O46" s="728" t="s">
        <v>622</v>
      </c>
      <c r="P46" s="730">
        <v>34.9</v>
      </c>
      <c r="Q46" s="608">
        <v>62</v>
      </c>
      <c r="R46" s="608">
        <v>3.1</v>
      </c>
      <c r="S46" s="608">
        <v>0</v>
      </c>
      <c r="T46" s="746">
        <v>0</v>
      </c>
      <c r="U46" s="608"/>
      <c r="V46" s="608"/>
      <c r="W46" s="608"/>
      <c r="X46" s="608"/>
      <c r="Y46" s="587"/>
      <c r="Z46" s="593"/>
      <c r="AA46" s="593"/>
      <c r="AB46" s="593"/>
      <c r="AC46" s="601"/>
      <c r="AD46" s="582">
        <v>48</v>
      </c>
      <c r="AE46" s="728" t="s">
        <v>622</v>
      </c>
      <c r="AF46" s="730">
        <v>42.3</v>
      </c>
      <c r="AG46" s="608">
        <v>53.2</v>
      </c>
      <c r="AH46" s="608">
        <v>4.3</v>
      </c>
      <c r="AI46" s="608">
        <v>0</v>
      </c>
      <c r="AJ46" s="746">
        <v>0.1</v>
      </c>
      <c r="AK46" s="608"/>
      <c r="AL46" s="608"/>
      <c r="AM46" s="608"/>
      <c r="AN46" s="608"/>
      <c r="AO46" s="587"/>
      <c r="AP46" s="593"/>
      <c r="AQ46" s="593"/>
      <c r="AR46" s="593"/>
      <c r="AS46" s="601"/>
    </row>
    <row r="47" spans="1:45" ht="33" customHeight="1">
      <c r="A47" s="1164">
        <v>22</v>
      </c>
      <c r="B47" s="1165" t="s">
        <v>520</v>
      </c>
      <c r="C47" s="579">
        <v>5.3</v>
      </c>
      <c r="D47" s="580">
        <v>8.1999999999999993</v>
      </c>
      <c r="E47" s="580">
        <v>13.9</v>
      </c>
      <c r="F47" s="580">
        <v>21.4</v>
      </c>
      <c r="G47" s="580">
        <v>27.6</v>
      </c>
      <c r="H47" s="580">
        <v>22.8</v>
      </c>
      <c r="I47" s="737">
        <v>0.7</v>
      </c>
      <c r="J47" s="580"/>
      <c r="K47" s="581"/>
      <c r="L47" s="716"/>
      <c r="N47" s="582">
        <v>49</v>
      </c>
      <c r="O47" s="728" t="s">
        <v>623</v>
      </c>
      <c r="P47" s="731">
        <v>24</v>
      </c>
      <c r="Q47" s="584">
        <v>72.099999999999994</v>
      </c>
      <c r="R47" s="584">
        <v>3.9</v>
      </c>
      <c r="S47" s="584">
        <v>0</v>
      </c>
      <c r="T47" s="747">
        <v>0</v>
      </c>
      <c r="U47" s="584"/>
      <c r="V47" s="584"/>
      <c r="W47" s="584"/>
      <c r="X47" s="584"/>
      <c r="Y47" s="586"/>
      <c r="Z47" s="594"/>
      <c r="AA47" s="594"/>
      <c r="AB47" s="594"/>
      <c r="AC47" s="595"/>
      <c r="AD47" s="582">
        <v>49</v>
      </c>
      <c r="AE47" s="728" t="s">
        <v>623</v>
      </c>
      <c r="AF47" s="731">
        <v>33</v>
      </c>
      <c r="AG47" s="584">
        <v>62.5</v>
      </c>
      <c r="AH47" s="584">
        <v>4.4000000000000004</v>
      </c>
      <c r="AI47" s="584">
        <v>0</v>
      </c>
      <c r="AJ47" s="747">
        <v>0.1</v>
      </c>
      <c r="AK47" s="584"/>
      <c r="AL47" s="584"/>
      <c r="AM47" s="584"/>
      <c r="AN47" s="584"/>
      <c r="AO47" s="586"/>
      <c r="AP47" s="594"/>
      <c r="AQ47" s="594"/>
      <c r="AR47" s="594"/>
      <c r="AS47" s="595"/>
    </row>
    <row r="48" spans="1:45" ht="33" customHeight="1">
      <c r="A48" s="1151"/>
      <c r="B48" s="1166"/>
      <c r="C48" s="717">
        <v>5.7</v>
      </c>
      <c r="D48" s="589">
        <v>9.8000000000000007</v>
      </c>
      <c r="E48" s="589">
        <v>20.7</v>
      </c>
      <c r="F48" s="589">
        <v>26.8</v>
      </c>
      <c r="G48" s="589">
        <v>23.1</v>
      </c>
      <c r="H48" s="589">
        <v>13.1</v>
      </c>
      <c r="I48" s="738">
        <v>0.7</v>
      </c>
      <c r="J48" s="589"/>
      <c r="K48" s="718"/>
      <c r="L48" s="719"/>
      <c r="N48" s="582">
        <v>50</v>
      </c>
      <c r="O48" s="728" t="s">
        <v>624</v>
      </c>
      <c r="P48" s="731">
        <v>29.5</v>
      </c>
      <c r="Q48" s="584">
        <v>64.3</v>
      </c>
      <c r="R48" s="584">
        <v>6.2</v>
      </c>
      <c r="S48" s="584">
        <v>0</v>
      </c>
      <c r="T48" s="747">
        <v>0</v>
      </c>
      <c r="U48" s="584"/>
      <c r="V48" s="584"/>
      <c r="W48" s="584"/>
      <c r="X48" s="584"/>
      <c r="Y48" s="586"/>
      <c r="Z48" s="594"/>
      <c r="AA48" s="594"/>
      <c r="AB48" s="594"/>
      <c r="AC48" s="595"/>
      <c r="AD48" s="582">
        <v>50</v>
      </c>
      <c r="AE48" s="728" t="s">
        <v>624</v>
      </c>
      <c r="AF48" s="731">
        <v>42.8</v>
      </c>
      <c r="AG48" s="584">
        <v>54.2</v>
      </c>
      <c r="AH48" s="584">
        <v>2.9</v>
      </c>
      <c r="AI48" s="584">
        <v>0</v>
      </c>
      <c r="AJ48" s="747">
        <v>0.1</v>
      </c>
      <c r="AK48" s="584"/>
      <c r="AL48" s="584"/>
      <c r="AM48" s="584"/>
      <c r="AN48" s="584"/>
      <c r="AO48" s="586"/>
      <c r="AP48" s="594"/>
      <c r="AQ48" s="594"/>
      <c r="AR48" s="594"/>
      <c r="AS48" s="595"/>
    </row>
    <row r="49" spans="1:45" ht="33" customHeight="1">
      <c r="A49" s="1164">
        <v>23</v>
      </c>
      <c r="B49" s="1165" t="s">
        <v>521</v>
      </c>
      <c r="C49" s="579">
        <v>24.6</v>
      </c>
      <c r="D49" s="580">
        <v>21.4</v>
      </c>
      <c r="E49" s="580">
        <v>28.4</v>
      </c>
      <c r="F49" s="580">
        <v>13.4</v>
      </c>
      <c r="G49" s="580">
        <v>8.6</v>
      </c>
      <c r="H49" s="580">
        <v>2.9</v>
      </c>
      <c r="I49" s="737">
        <v>0.6</v>
      </c>
      <c r="J49" s="580"/>
      <c r="K49" s="581"/>
      <c r="L49" s="716"/>
      <c r="N49" s="582">
        <v>51</v>
      </c>
      <c r="O49" s="727" t="s">
        <v>625</v>
      </c>
      <c r="P49" s="731">
        <v>17.100000000000001</v>
      </c>
      <c r="Q49" s="584">
        <v>75.2</v>
      </c>
      <c r="R49" s="584">
        <v>7</v>
      </c>
      <c r="S49" s="584">
        <v>0.8</v>
      </c>
      <c r="T49" s="747">
        <v>0</v>
      </c>
      <c r="U49" s="584"/>
      <c r="V49" s="584"/>
      <c r="W49" s="584"/>
      <c r="X49" s="584"/>
      <c r="Y49" s="586"/>
      <c r="Z49" s="594"/>
      <c r="AA49" s="594"/>
      <c r="AB49" s="594"/>
      <c r="AC49" s="595"/>
      <c r="AD49" s="582">
        <v>51</v>
      </c>
      <c r="AE49" s="727" t="s">
        <v>625</v>
      </c>
      <c r="AF49" s="731">
        <v>26.2</v>
      </c>
      <c r="AG49" s="584">
        <v>57.9</v>
      </c>
      <c r="AH49" s="584">
        <v>15.5</v>
      </c>
      <c r="AI49" s="584">
        <v>0.4</v>
      </c>
      <c r="AJ49" s="747">
        <v>0.1</v>
      </c>
      <c r="AK49" s="584"/>
      <c r="AL49" s="584"/>
      <c r="AM49" s="584"/>
      <c r="AN49" s="584"/>
      <c r="AO49" s="586"/>
      <c r="AP49" s="594"/>
      <c r="AQ49" s="594"/>
      <c r="AR49" s="594"/>
      <c r="AS49" s="595"/>
    </row>
    <row r="50" spans="1:45" ht="33" customHeight="1">
      <c r="A50" s="1151"/>
      <c r="B50" s="1166"/>
      <c r="C50" s="717">
        <v>18</v>
      </c>
      <c r="D50" s="589">
        <v>21.6</v>
      </c>
      <c r="E50" s="589">
        <v>31.4</v>
      </c>
      <c r="F50" s="589">
        <v>15</v>
      </c>
      <c r="G50" s="589">
        <v>9.9</v>
      </c>
      <c r="H50" s="589">
        <v>3.4</v>
      </c>
      <c r="I50" s="738">
        <v>0.6</v>
      </c>
      <c r="J50" s="589"/>
      <c r="K50" s="718"/>
      <c r="L50" s="719"/>
      <c r="N50" s="582">
        <v>52</v>
      </c>
      <c r="O50" s="727" t="s">
        <v>626</v>
      </c>
      <c r="P50" s="732">
        <v>31.8</v>
      </c>
      <c r="Q50" s="609">
        <v>65.900000000000006</v>
      </c>
      <c r="R50" s="609">
        <v>2.2999999999999998</v>
      </c>
      <c r="S50" s="609">
        <v>0</v>
      </c>
      <c r="T50" s="748">
        <v>0</v>
      </c>
      <c r="U50" s="609"/>
      <c r="V50" s="609"/>
      <c r="W50" s="609"/>
      <c r="X50" s="609"/>
      <c r="Y50" s="610"/>
      <c r="Z50" s="604"/>
      <c r="AA50" s="604"/>
      <c r="AB50" s="604"/>
      <c r="AC50" s="605"/>
      <c r="AD50" s="582">
        <v>52</v>
      </c>
      <c r="AE50" s="727" t="s">
        <v>626</v>
      </c>
      <c r="AF50" s="732">
        <v>38.200000000000003</v>
      </c>
      <c r="AG50" s="609">
        <v>56.3</v>
      </c>
      <c r="AH50" s="609">
        <v>5.0999999999999996</v>
      </c>
      <c r="AI50" s="609">
        <v>0.2</v>
      </c>
      <c r="AJ50" s="748">
        <v>0.2</v>
      </c>
      <c r="AK50" s="609"/>
      <c r="AL50" s="609"/>
      <c r="AM50" s="609"/>
      <c r="AN50" s="609"/>
      <c r="AO50" s="610"/>
      <c r="AP50" s="604"/>
      <c r="AQ50" s="604"/>
      <c r="AR50" s="604"/>
      <c r="AS50" s="605"/>
    </row>
    <row r="51" spans="1:45" ht="33" customHeight="1">
      <c r="A51" s="1164">
        <v>24</v>
      </c>
      <c r="B51" s="1165" t="s">
        <v>522</v>
      </c>
      <c r="C51" s="579">
        <v>1.8</v>
      </c>
      <c r="D51" s="580">
        <v>3.7</v>
      </c>
      <c r="E51" s="580">
        <v>6.1</v>
      </c>
      <c r="F51" s="580">
        <v>87.1</v>
      </c>
      <c r="G51" s="737">
        <v>1.2</v>
      </c>
      <c r="H51" s="580"/>
      <c r="I51" s="580"/>
      <c r="J51" s="580"/>
      <c r="K51" s="581"/>
      <c r="L51" s="716"/>
      <c r="N51" s="582">
        <v>53</v>
      </c>
      <c r="O51" s="727" t="s">
        <v>627</v>
      </c>
      <c r="P51" s="731">
        <v>34.9</v>
      </c>
      <c r="Q51" s="584">
        <v>62</v>
      </c>
      <c r="R51" s="584">
        <v>2.2999999999999998</v>
      </c>
      <c r="S51" s="584">
        <v>0</v>
      </c>
      <c r="T51" s="747">
        <v>0.8</v>
      </c>
      <c r="U51" s="584"/>
      <c r="V51" s="584"/>
      <c r="W51" s="584"/>
      <c r="X51" s="584"/>
      <c r="Y51" s="586"/>
      <c r="Z51" s="594"/>
      <c r="AA51" s="594"/>
      <c r="AB51" s="594"/>
      <c r="AC51" s="595"/>
      <c r="AD51" s="582">
        <v>53</v>
      </c>
      <c r="AE51" s="727" t="s">
        <v>627</v>
      </c>
      <c r="AF51" s="731">
        <v>41.8</v>
      </c>
      <c r="AG51" s="584">
        <v>54.4</v>
      </c>
      <c r="AH51" s="584">
        <v>3.6</v>
      </c>
      <c r="AI51" s="584">
        <v>0</v>
      </c>
      <c r="AJ51" s="747">
        <v>0.1</v>
      </c>
      <c r="AK51" s="584"/>
      <c r="AL51" s="584"/>
      <c r="AM51" s="584"/>
      <c r="AN51" s="584"/>
      <c r="AO51" s="586"/>
      <c r="AP51" s="594"/>
      <c r="AQ51" s="594"/>
      <c r="AR51" s="594"/>
      <c r="AS51" s="595"/>
    </row>
    <row r="52" spans="1:45" ht="33" customHeight="1">
      <c r="A52" s="1151"/>
      <c r="B52" s="1166"/>
      <c r="C52" s="717">
        <v>2.1</v>
      </c>
      <c r="D52" s="589">
        <v>5.2</v>
      </c>
      <c r="E52" s="589">
        <v>9.6999999999999993</v>
      </c>
      <c r="F52" s="589">
        <v>81.3</v>
      </c>
      <c r="G52" s="738">
        <v>1.7</v>
      </c>
      <c r="H52" s="589"/>
      <c r="I52" s="589"/>
      <c r="J52" s="589"/>
      <c r="K52" s="718"/>
      <c r="L52" s="719"/>
      <c r="N52" s="582">
        <v>54</v>
      </c>
      <c r="O52" s="727" t="s">
        <v>628</v>
      </c>
      <c r="P52" s="732">
        <v>17.100000000000001</v>
      </c>
      <c r="Q52" s="609">
        <v>64.3</v>
      </c>
      <c r="R52" s="609">
        <v>17.100000000000001</v>
      </c>
      <c r="S52" s="609">
        <v>1.6</v>
      </c>
      <c r="T52" s="748">
        <v>0</v>
      </c>
      <c r="U52" s="609"/>
      <c r="V52" s="609"/>
      <c r="W52" s="609"/>
      <c r="X52" s="609"/>
      <c r="Y52" s="610"/>
      <c r="Z52" s="604"/>
      <c r="AA52" s="604"/>
      <c r="AB52" s="604"/>
      <c r="AC52" s="605"/>
      <c r="AD52" s="582">
        <v>54</v>
      </c>
      <c r="AE52" s="727" t="s">
        <v>628</v>
      </c>
      <c r="AF52" s="732">
        <v>24.8</v>
      </c>
      <c r="AG52" s="609">
        <v>54.5</v>
      </c>
      <c r="AH52" s="609">
        <v>19.899999999999999</v>
      </c>
      <c r="AI52" s="609">
        <v>0.7</v>
      </c>
      <c r="AJ52" s="748">
        <v>0.1</v>
      </c>
      <c r="AK52" s="609"/>
      <c r="AL52" s="609"/>
      <c r="AM52" s="609"/>
      <c r="AN52" s="609"/>
      <c r="AO52" s="610"/>
      <c r="AP52" s="604"/>
      <c r="AQ52" s="604"/>
      <c r="AR52" s="604"/>
      <c r="AS52" s="605"/>
    </row>
    <row r="53" spans="1:45" ht="33" customHeight="1">
      <c r="A53" s="1164">
        <v>25</v>
      </c>
      <c r="B53" s="1165" t="s">
        <v>523</v>
      </c>
      <c r="C53" s="579">
        <v>28</v>
      </c>
      <c r="D53" s="580">
        <v>48</v>
      </c>
      <c r="E53" s="580">
        <v>17.600000000000001</v>
      </c>
      <c r="F53" s="580">
        <v>6</v>
      </c>
      <c r="G53" s="737">
        <v>0.4</v>
      </c>
      <c r="H53" s="580"/>
      <c r="I53" s="580"/>
      <c r="J53" s="580"/>
      <c r="K53" s="581"/>
      <c r="L53" s="716"/>
      <c r="N53" s="582">
        <v>55</v>
      </c>
      <c r="O53" s="727" t="s">
        <v>629</v>
      </c>
      <c r="P53" s="731">
        <v>27.9</v>
      </c>
      <c r="Q53" s="584">
        <v>66.7</v>
      </c>
      <c r="R53" s="584">
        <v>4.7</v>
      </c>
      <c r="S53" s="584">
        <v>0.8</v>
      </c>
      <c r="T53" s="747">
        <v>0</v>
      </c>
      <c r="U53" s="584"/>
      <c r="V53" s="584"/>
      <c r="W53" s="584"/>
      <c r="X53" s="584"/>
      <c r="Y53" s="586"/>
      <c r="Z53" s="594"/>
      <c r="AA53" s="594"/>
      <c r="AB53" s="594"/>
      <c r="AC53" s="595"/>
      <c r="AD53" s="582">
        <v>55</v>
      </c>
      <c r="AE53" s="727" t="s">
        <v>629</v>
      </c>
      <c r="AF53" s="731">
        <v>33.9</v>
      </c>
      <c r="AG53" s="584">
        <v>54.5</v>
      </c>
      <c r="AH53" s="584">
        <v>11.2</v>
      </c>
      <c r="AI53" s="584">
        <v>0.4</v>
      </c>
      <c r="AJ53" s="747">
        <v>0.1</v>
      </c>
      <c r="AK53" s="584"/>
      <c r="AL53" s="584"/>
      <c r="AM53" s="584"/>
      <c r="AN53" s="584"/>
      <c r="AO53" s="586"/>
      <c r="AP53" s="594"/>
      <c r="AQ53" s="594"/>
      <c r="AR53" s="594"/>
      <c r="AS53" s="595"/>
    </row>
    <row r="54" spans="1:45" ht="33" customHeight="1">
      <c r="A54" s="1151"/>
      <c r="B54" s="1166"/>
      <c r="C54" s="717">
        <v>26.4</v>
      </c>
      <c r="D54" s="589">
        <v>49.7</v>
      </c>
      <c r="E54" s="589">
        <v>18.100000000000001</v>
      </c>
      <c r="F54" s="589">
        <v>5.5</v>
      </c>
      <c r="G54" s="738">
        <v>0.3</v>
      </c>
      <c r="H54" s="589"/>
      <c r="I54" s="589"/>
      <c r="J54" s="589"/>
      <c r="K54" s="718"/>
      <c r="L54" s="719"/>
      <c r="N54" s="582">
        <v>56</v>
      </c>
      <c r="O54" s="727" t="s">
        <v>630</v>
      </c>
      <c r="P54" s="732">
        <v>27.9</v>
      </c>
      <c r="Q54" s="609">
        <v>62.8</v>
      </c>
      <c r="R54" s="609">
        <v>9.3000000000000007</v>
      </c>
      <c r="S54" s="609">
        <v>0</v>
      </c>
      <c r="T54" s="748">
        <v>0</v>
      </c>
      <c r="U54" s="609"/>
      <c r="V54" s="609"/>
      <c r="W54" s="609"/>
      <c r="X54" s="609"/>
      <c r="Y54" s="610"/>
      <c r="Z54" s="604"/>
      <c r="AA54" s="604"/>
      <c r="AB54" s="604"/>
      <c r="AC54" s="605"/>
      <c r="AD54" s="582">
        <v>56</v>
      </c>
      <c r="AE54" s="727" t="s">
        <v>630</v>
      </c>
      <c r="AF54" s="732">
        <v>34.700000000000003</v>
      </c>
      <c r="AG54" s="609">
        <v>57.8</v>
      </c>
      <c r="AH54" s="609">
        <v>7.2</v>
      </c>
      <c r="AI54" s="609">
        <v>0.1</v>
      </c>
      <c r="AJ54" s="748">
        <v>0.1</v>
      </c>
      <c r="AK54" s="609"/>
      <c r="AL54" s="609"/>
      <c r="AM54" s="609"/>
      <c r="AN54" s="609"/>
      <c r="AO54" s="610"/>
      <c r="AP54" s="604"/>
      <c r="AQ54" s="604"/>
      <c r="AR54" s="604"/>
      <c r="AS54" s="605"/>
    </row>
    <row r="55" spans="1:45" ht="33" customHeight="1">
      <c r="A55" s="1178">
        <v>26</v>
      </c>
      <c r="B55" s="1165" t="s">
        <v>693</v>
      </c>
      <c r="C55" s="579">
        <v>65.099999999999994</v>
      </c>
      <c r="D55" s="580">
        <v>34.9</v>
      </c>
      <c r="E55" s="580">
        <v>2.2999999999999998</v>
      </c>
      <c r="F55" s="580">
        <v>42</v>
      </c>
      <c r="G55" s="580">
        <v>26.2</v>
      </c>
      <c r="H55" s="580">
        <v>22.2</v>
      </c>
      <c r="I55" s="580">
        <v>82.9</v>
      </c>
      <c r="J55" s="580">
        <v>62.5</v>
      </c>
      <c r="K55" s="581">
        <v>62.8</v>
      </c>
      <c r="L55" s="739">
        <v>1.3</v>
      </c>
      <c r="N55" s="582">
        <v>57</v>
      </c>
      <c r="O55" s="727" t="s">
        <v>631</v>
      </c>
      <c r="P55" s="731">
        <v>81.400000000000006</v>
      </c>
      <c r="Q55" s="584">
        <v>11.6</v>
      </c>
      <c r="R55" s="584">
        <v>6.2</v>
      </c>
      <c r="S55" s="584">
        <v>0.8</v>
      </c>
      <c r="T55" s="584">
        <v>0</v>
      </c>
      <c r="U55" s="747">
        <v>0</v>
      </c>
      <c r="V55" s="584"/>
      <c r="W55" s="584"/>
      <c r="X55" s="584"/>
      <c r="Y55" s="586"/>
      <c r="Z55" s="594"/>
      <c r="AA55" s="594"/>
      <c r="AB55" s="594"/>
      <c r="AC55" s="595"/>
      <c r="AD55" s="582">
        <v>57</v>
      </c>
      <c r="AE55" s="727" t="s">
        <v>631</v>
      </c>
      <c r="AF55" s="731">
        <v>74.599999999999994</v>
      </c>
      <c r="AG55" s="584">
        <v>17.3</v>
      </c>
      <c r="AH55" s="584">
        <v>5.3</v>
      </c>
      <c r="AI55" s="584">
        <v>1.4</v>
      </c>
      <c r="AJ55" s="584">
        <v>1.3</v>
      </c>
      <c r="AK55" s="747">
        <v>0.1</v>
      </c>
      <c r="AL55" s="584"/>
      <c r="AM55" s="584"/>
      <c r="AN55" s="584"/>
      <c r="AO55" s="586"/>
      <c r="AP55" s="594"/>
      <c r="AQ55" s="594"/>
      <c r="AR55" s="594"/>
      <c r="AS55" s="595"/>
    </row>
    <row r="56" spans="1:45" ht="33" customHeight="1">
      <c r="A56" s="1179"/>
      <c r="B56" s="1166"/>
      <c r="C56" s="717">
        <v>71.099999999999994</v>
      </c>
      <c r="D56" s="589">
        <v>46.1</v>
      </c>
      <c r="E56" s="589">
        <v>3.9</v>
      </c>
      <c r="F56" s="589">
        <v>38.5</v>
      </c>
      <c r="G56" s="589">
        <v>23.6</v>
      </c>
      <c r="H56" s="589">
        <v>30.4</v>
      </c>
      <c r="I56" s="589">
        <v>88.6</v>
      </c>
      <c r="J56" s="589">
        <v>68</v>
      </c>
      <c r="K56" s="718">
        <v>62.3</v>
      </c>
      <c r="L56" s="740">
        <v>1.2</v>
      </c>
      <c r="N56" s="582">
        <v>58</v>
      </c>
      <c r="O56" s="727" t="s">
        <v>632</v>
      </c>
      <c r="P56" s="732">
        <v>50.4</v>
      </c>
      <c r="Q56" s="609">
        <v>38</v>
      </c>
      <c r="R56" s="609">
        <v>11.6</v>
      </c>
      <c r="S56" s="609">
        <v>0</v>
      </c>
      <c r="T56" s="748">
        <v>0</v>
      </c>
      <c r="U56" s="609"/>
      <c r="V56" s="584"/>
      <c r="W56" s="609"/>
      <c r="X56" s="609"/>
      <c r="Y56" s="610"/>
      <c r="Z56" s="604"/>
      <c r="AA56" s="604"/>
      <c r="AB56" s="604"/>
      <c r="AC56" s="605"/>
      <c r="AD56" s="582">
        <v>58</v>
      </c>
      <c r="AE56" s="727" t="s">
        <v>632</v>
      </c>
      <c r="AF56" s="732">
        <v>52</v>
      </c>
      <c r="AG56" s="609">
        <v>38.799999999999997</v>
      </c>
      <c r="AH56" s="609">
        <v>8.8000000000000007</v>
      </c>
      <c r="AI56" s="609">
        <v>0.4</v>
      </c>
      <c r="AJ56" s="748">
        <v>0.1</v>
      </c>
      <c r="AK56" s="609"/>
      <c r="AL56" s="584"/>
      <c r="AM56" s="609"/>
      <c r="AN56" s="609"/>
      <c r="AO56" s="610"/>
      <c r="AP56" s="604"/>
      <c r="AQ56" s="604"/>
      <c r="AR56" s="604"/>
      <c r="AS56" s="605"/>
    </row>
    <row r="57" spans="1:45" ht="33" customHeight="1">
      <c r="A57" s="1164">
        <v>27</v>
      </c>
      <c r="B57" s="1180" t="s">
        <v>524</v>
      </c>
      <c r="C57" s="579">
        <v>13.6</v>
      </c>
      <c r="D57" s="580">
        <v>22.3</v>
      </c>
      <c r="E57" s="580">
        <v>35.700000000000003</v>
      </c>
      <c r="F57" s="580">
        <v>20.399999999999999</v>
      </c>
      <c r="G57" s="580">
        <v>7.7</v>
      </c>
      <c r="H57" s="737">
        <v>0.4</v>
      </c>
      <c r="I57" s="580"/>
      <c r="J57" s="580"/>
      <c r="K57" s="581"/>
      <c r="L57" s="716"/>
      <c r="N57" s="582">
        <v>59</v>
      </c>
      <c r="O57" s="733" t="s">
        <v>455</v>
      </c>
      <c r="P57" s="731">
        <v>38</v>
      </c>
      <c r="Q57" s="584">
        <v>49.6</v>
      </c>
      <c r="R57" s="584">
        <v>10.1</v>
      </c>
      <c r="S57" s="584">
        <v>1.6</v>
      </c>
      <c r="T57" s="747">
        <v>0.8</v>
      </c>
      <c r="U57" s="584"/>
      <c r="V57" s="584"/>
      <c r="W57" s="584"/>
      <c r="X57" s="584"/>
      <c r="Y57" s="586"/>
      <c r="Z57" s="594"/>
      <c r="AA57" s="594"/>
      <c r="AB57" s="594"/>
      <c r="AC57" s="595"/>
      <c r="AD57" s="582">
        <v>59</v>
      </c>
      <c r="AE57" s="733" t="s">
        <v>455</v>
      </c>
      <c r="AF57" s="731">
        <v>35.1</v>
      </c>
      <c r="AG57" s="584">
        <v>49.5</v>
      </c>
      <c r="AH57" s="584">
        <v>13.8</v>
      </c>
      <c r="AI57" s="584">
        <v>1.4</v>
      </c>
      <c r="AJ57" s="747">
        <v>0.2</v>
      </c>
      <c r="AK57" s="584"/>
      <c r="AL57" s="584"/>
      <c r="AM57" s="584"/>
      <c r="AN57" s="584"/>
      <c r="AO57" s="586"/>
      <c r="AP57" s="594"/>
      <c r="AQ57" s="594"/>
      <c r="AR57" s="594"/>
      <c r="AS57" s="595"/>
    </row>
    <row r="58" spans="1:45" ht="33" customHeight="1">
      <c r="A58" s="1151"/>
      <c r="B58" s="1181"/>
      <c r="C58" s="717">
        <v>31</v>
      </c>
      <c r="D58" s="589">
        <v>33.4</v>
      </c>
      <c r="E58" s="589">
        <v>24.6</v>
      </c>
      <c r="F58" s="589">
        <v>7.8</v>
      </c>
      <c r="G58" s="589">
        <v>2.8</v>
      </c>
      <c r="H58" s="738">
        <v>0.3</v>
      </c>
      <c r="I58" s="589"/>
      <c r="J58" s="589"/>
      <c r="K58" s="718"/>
      <c r="L58" s="719"/>
      <c r="N58" s="582">
        <v>60</v>
      </c>
      <c r="O58" s="583" t="s">
        <v>633</v>
      </c>
      <c r="P58" s="732">
        <v>51.2</v>
      </c>
      <c r="Q58" s="609">
        <v>28.7</v>
      </c>
      <c r="R58" s="609">
        <v>17.8</v>
      </c>
      <c r="S58" s="609">
        <v>1.6</v>
      </c>
      <c r="T58" s="609">
        <v>0.8</v>
      </c>
      <c r="U58" s="748">
        <v>0</v>
      </c>
      <c r="V58" s="609"/>
      <c r="W58" s="609"/>
      <c r="X58" s="609"/>
      <c r="Y58" s="610"/>
      <c r="Z58" s="604"/>
      <c r="AA58" s="604"/>
      <c r="AB58" s="604"/>
      <c r="AC58" s="605"/>
      <c r="AD58" s="582">
        <v>60</v>
      </c>
      <c r="AE58" s="583" t="s">
        <v>633</v>
      </c>
      <c r="AF58" s="732">
        <v>67.5</v>
      </c>
      <c r="AG58" s="609">
        <v>23.3</v>
      </c>
      <c r="AH58" s="609">
        <v>7.7</v>
      </c>
      <c r="AI58" s="609">
        <v>1.2</v>
      </c>
      <c r="AJ58" s="609">
        <v>0.2</v>
      </c>
      <c r="AK58" s="748">
        <v>0.1</v>
      </c>
      <c r="AL58" s="609"/>
      <c r="AM58" s="609"/>
      <c r="AN58" s="609"/>
      <c r="AO58" s="610"/>
      <c r="AP58" s="604"/>
      <c r="AQ58" s="604"/>
      <c r="AR58" s="604"/>
      <c r="AS58" s="605"/>
    </row>
    <row r="59" spans="1:45" ht="33" customHeight="1">
      <c r="A59" s="1164">
        <v>28</v>
      </c>
      <c r="B59" s="1165" t="s">
        <v>525</v>
      </c>
      <c r="C59" s="579"/>
      <c r="D59" s="580"/>
      <c r="E59" s="580"/>
      <c r="F59" s="580"/>
      <c r="G59" s="580"/>
      <c r="H59" s="580"/>
      <c r="I59" s="580"/>
      <c r="J59" s="580"/>
      <c r="K59" s="581"/>
      <c r="L59" s="716"/>
      <c r="N59" s="582">
        <v>61</v>
      </c>
      <c r="O59" s="583" t="s">
        <v>634</v>
      </c>
      <c r="P59" s="731">
        <v>24</v>
      </c>
      <c r="Q59" s="584">
        <v>34.9</v>
      </c>
      <c r="R59" s="584">
        <v>28.7</v>
      </c>
      <c r="S59" s="584">
        <v>11.6</v>
      </c>
      <c r="T59" s="584">
        <v>0.8</v>
      </c>
      <c r="U59" s="747">
        <v>0</v>
      </c>
      <c r="V59" s="584"/>
      <c r="W59" s="584"/>
      <c r="X59" s="584"/>
      <c r="Y59" s="586"/>
      <c r="Z59" s="594"/>
      <c r="AA59" s="594"/>
      <c r="AB59" s="594"/>
      <c r="AC59" s="595"/>
      <c r="AD59" s="582">
        <v>61</v>
      </c>
      <c r="AE59" s="583" t="s">
        <v>634</v>
      </c>
      <c r="AF59" s="731">
        <v>33</v>
      </c>
      <c r="AG59" s="584">
        <v>37.4</v>
      </c>
      <c r="AH59" s="584">
        <v>23.1</v>
      </c>
      <c r="AI59" s="584">
        <v>6</v>
      </c>
      <c r="AJ59" s="584">
        <v>0.5</v>
      </c>
      <c r="AK59" s="747">
        <v>0.1</v>
      </c>
      <c r="AL59" s="584"/>
      <c r="AM59" s="584"/>
      <c r="AN59" s="584"/>
      <c r="AO59" s="586"/>
      <c r="AP59" s="594"/>
      <c r="AQ59" s="594"/>
      <c r="AR59" s="594"/>
      <c r="AS59" s="595"/>
    </row>
    <row r="60" spans="1:45" ht="33" customHeight="1">
      <c r="A60" s="1151"/>
      <c r="B60" s="1166"/>
      <c r="C60" s="717"/>
      <c r="D60" s="589"/>
      <c r="E60" s="589"/>
      <c r="F60" s="589"/>
      <c r="G60" s="589"/>
      <c r="H60" s="589"/>
      <c r="I60" s="589"/>
      <c r="J60" s="589"/>
      <c r="K60" s="718"/>
      <c r="L60" s="719"/>
      <c r="N60" s="582">
        <v>62</v>
      </c>
      <c r="O60" s="583" t="s">
        <v>635</v>
      </c>
      <c r="P60" s="732">
        <v>10.1</v>
      </c>
      <c r="Q60" s="609">
        <v>24</v>
      </c>
      <c r="R60" s="609">
        <v>30.2</v>
      </c>
      <c r="S60" s="609">
        <v>30.2</v>
      </c>
      <c r="T60" s="609">
        <v>5.4</v>
      </c>
      <c r="U60" s="748">
        <v>0</v>
      </c>
      <c r="V60" s="609"/>
      <c r="W60" s="609"/>
      <c r="X60" s="609"/>
      <c r="Y60" s="610"/>
      <c r="Z60" s="604"/>
      <c r="AA60" s="604"/>
      <c r="AB60" s="604"/>
      <c r="AC60" s="605"/>
      <c r="AD60" s="582">
        <v>62</v>
      </c>
      <c r="AE60" s="583" t="s">
        <v>635</v>
      </c>
      <c r="AF60" s="732">
        <v>19.399999999999999</v>
      </c>
      <c r="AG60" s="609">
        <v>32.5</v>
      </c>
      <c r="AH60" s="609">
        <v>30.2</v>
      </c>
      <c r="AI60" s="609">
        <v>15.5</v>
      </c>
      <c r="AJ60" s="609">
        <v>2.2999999999999998</v>
      </c>
      <c r="AK60" s="748">
        <v>0.1</v>
      </c>
      <c r="AL60" s="609"/>
      <c r="AM60" s="609"/>
      <c r="AN60" s="609"/>
      <c r="AO60" s="610"/>
      <c r="AP60" s="604"/>
      <c r="AQ60" s="604"/>
      <c r="AR60" s="604"/>
      <c r="AS60" s="605"/>
    </row>
    <row r="61" spans="1:45" ht="33" customHeight="1">
      <c r="A61" s="1164">
        <v>29</v>
      </c>
      <c r="B61" s="1165" t="s">
        <v>526</v>
      </c>
      <c r="C61" s="579">
        <v>23.2</v>
      </c>
      <c r="D61" s="580">
        <v>41</v>
      </c>
      <c r="E61" s="580">
        <v>23.5</v>
      </c>
      <c r="F61" s="580">
        <v>9</v>
      </c>
      <c r="G61" s="737">
        <v>2.8</v>
      </c>
      <c r="H61" s="580"/>
      <c r="I61" s="580"/>
      <c r="J61" s="580"/>
      <c r="K61" s="581"/>
      <c r="L61" s="716"/>
      <c r="N61" s="582">
        <v>63</v>
      </c>
      <c r="O61" s="583" t="s">
        <v>636</v>
      </c>
      <c r="P61" s="731">
        <v>26.4</v>
      </c>
      <c r="Q61" s="584">
        <v>20.2</v>
      </c>
      <c r="R61" s="584">
        <v>23.3</v>
      </c>
      <c r="S61" s="584">
        <v>19.399999999999999</v>
      </c>
      <c r="T61" s="584">
        <v>10.9</v>
      </c>
      <c r="U61" s="747">
        <v>0</v>
      </c>
      <c r="V61" s="584"/>
      <c r="W61" s="584"/>
      <c r="X61" s="584"/>
      <c r="Y61" s="586"/>
      <c r="Z61" s="594"/>
      <c r="AA61" s="594"/>
      <c r="AB61" s="594"/>
      <c r="AC61" s="595"/>
      <c r="AD61" s="582">
        <v>63</v>
      </c>
      <c r="AE61" s="583" t="s">
        <v>636</v>
      </c>
      <c r="AF61" s="731">
        <v>31.1</v>
      </c>
      <c r="AG61" s="584">
        <v>26.3</v>
      </c>
      <c r="AH61" s="584">
        <v>24.4</v>
      </c>
      <c r="AI61" s="584">
        <v>11.8</v>
      </c>
      <c r="AJ61" s="584">
        <v>6.3</v>
      </c>
      <c r="AK61" s="747">
        <v>0.1</v>
      </c>
      <c r="AL61" s="584"/>
      <c r="AM61" s="584"/>
      <c r="AN61" s="584"/>
      <c r="AO61" s="586"/>
      <c r="AP61" s="594"/>
      <c r="AQ61" s="594"/>
      <c r="AR61" s="594"/>
      <c r="AS61" s="595"/>
    </row>
    <row r="62" spans="1:45" ht="33" customHeight="1">
      <c r="A62" s="1151"/>
      <c r="B62" s="1166"/>
      <c r="C62" s="717">
        <v>22.2</v>
      </c>
      <c r="D62" s="589">
        <v>42.6</v>
      </c>
      <c r="E62" s="589">
        <v>23.3</v>
      </c>
      <c r="F62" s="589">
        <v>9.3000000000000007</v>
      </c>
      <c r="G62" s="738">
        <v>2.2000000000000002</v>
      </c>
      <c r="H62" s="589"/>
      <c r="I62" s="589"/>
      <c r="J62" s="589"/>
      <c r="K62" s="718"/>
      <c r="L62" s="719"/>
      <c r="N62" s="582">
        <v>64</v>
      </c>
      <c r="O62" s="583" t="s">
        <v>637</v>
      </c>
      <c r="P62" s="732">
        <v>13.2</v>
      </c>
      <c r="Q62" s="609">
        <v>15.5</v>
      </c>
      <c r="R62" s="609">
        <v>25.6</v>
      </c>
      <c r="S62" s="609">
        <v>23.3</v>
      </c>
      <c r="T62" s="609">
        <v>22.5</v>
      </c>
      <c r="U62" s="747">
        <v>0</v>
      </c>
      <c r="V62" s="609"/>
      <c r="W62" s="609"/>
      <c r="X62" s="609"/>
      <c r="Y62" s="610"/>
      <c r="Z62" s="604"/>
      <c r="AA62" s="604"/>
      <c r="AB62" s="604"/>
      <c r="AC62" s="605"/>
      <c r="AD62" s="582">
        <v>64</v>
      </c>
      <c r="AE62" s="583" t="s">
        <v>637</v>
      </c>
      <c r="AF62" s="732">
        <v>16.899999999999999</v>
      </c>
      <c r="AG62" s="609">
        <v>24.2</v>
      </c>
      <c r="AH62" s="609">
        <v>28.5</v>
      </c>
      <c r="AI62" s="609">
        <v>16.399999999999999</v>
      </c>
      <c r="AJ62" s="609">
        <v>13.8</v>
      </c>
      <c r="AK62" s="747">
        <v>0.1</v>
      </c>
      <c r="AL62" s="609"/>
      <c r="AM62" s="609"/>
      <c r="AN62" s="609"/>
      <c r="AO62" s="610"/>
      <c r="AP62" s="604"/>
      <c r="AQ62" s="604"/>
      <c r="AR62" s="604"/>
      <c r="AS62" s="605"/>
    </row>
    <row r="63" spans="1:45" ht="33" customHeight="1">
      <c r="A63" s="1164">
        <v>30</v>
      </c>
      <c r="B63" s="1165" t="s">
        <v>527</v>
      </c>
      <c r="C63" s="579">
        <v>26.3</v>
      </c>
      <c r="D63" s="580">
        <v>51.1</v>
      </c>
      <c r="E63" s="580">
        <v>18.5</v>
      </c>
      <c r="F63" s="580">
        <v>3.6</v>
      </c>
      <c r="G63" s="737">
        <v>0.6</v>
      </c>
      <c r="H63" s="580"/>
      <c r="I63" s="580"/>
      <c r="J63" s="580"/>
      <c r="K63" s="581"/>
      <c r="L63" s="716"/>
      <c r="N63" s="582">
        <v>65</v>
      </c>
      <c r="O63" s="583" t="s">
        <v>638</v>
      </c>
      <c r="P63" s="731">
        <v>11.6</v>
      </c>
      <c r="Q63" s="584">
        <v>24.8</v>
      </c>
      <c r="R63" s="584">
        <v>34.9</v>
      </c>
      <c r="S63" s="584">
        <v>15.5</v>
      </c>
      <c r="T63" s="584">
        <v>13.2</v>
      </c>
      <c r="U63" s="747">
        <v>0</v>
      </c>
      <c r="V63" s="584"/>
      <c r="W63" s="584"/>
      <c r="X63" s="584"/>
      <c r="Y63" s="586"/>
      <c r="Z63" s="594"/>
      <c r="AA63" s="594"/>
      <c r="AB63" s="594"/>
      <c r="AC63" s="595"/>
      <c r="AD63" s="582">
        <v>65</v>
      </c>
      <c r="AE63" s="583" t="s">
        <v>638</v>
      </c>
      <c r="AF63" s="731">
        <v>14.8</v>
      </c>
      <c r="AG63" s="584">
        <v>27.4</v>
      </c>
      <c r="AH63" s="584">
        <v>31.8</v>
      </c>
      <c r="AI63" s="584">
        <v>17.8</v>
      </c>
      <c r="AJ63" s="584">
        <v>8</v>
      </c>
      <c r="AK63" s="747">
        <v>0.1</v>
      </c>
      <c r="AL63" s="584"/>
      <c r="AM63" s="584"/>
      <c r="AN63" s="584"/>
      <c r="AO63" s="586"/>
      <c r="AP63" s="594"/>
      <c r="AQ63" s="594"/>
      <c r="AR63" s="594"/>
      <c r="AS63" s="595"/>
    </row>
    <row r="64" spans="1:45" ht="33" customHeight="1">
      <c r="A64" s="1151"/>
      <c r="B64" s="1166"/>
      <c r="C64" s="717">
        <v>27.2</v>
      </c>
      <c r="D64" s="589">
        <v>53.1</v>
      </c>
      <c r="E64" s="589">
        <v>16.7</v>
      </c>
      <c r="F64" s="589">
        <v>2.6</v>
      </c>
      <c r="G64" s="738">
        <v>0.4</v>
      </c>
      <c r="H64" s="589"/>
      <c r="I64" s="589"/>
      <c r="J64" s="589"/>
      <c r="K64" s="718"/>
      <c r="L64" s="719"/>
      <c r="N64" s="582">
        <v>66</v>
      </c>
      <c r="O64" s="583" t="s">
        <v>639</v>
      </c>
      <c r="P64" s="734">
        <v>5.4</v>
      </c>
      <c r="Q64" s="612">
        <v>0.8</v>
      </c>
      <c r="R64" s="612">
        <v>6.2</v>
      </c>
      <c r="S64" s="612">
        <v>9.3000000000000007</v>
      </c>
      <c r="T64" s="612">
        <v>31</v>
      </c>
      <c r="U64" s="584">
        <v>47.3</v>
      </c>
      <c r="V64" s="749">
        <v>0</v>
      </c>
      <c r="W64" s="612"/>
      <c r="X64" s="612"/>
      <c r="Y64" s="613"/>
      <c r="Z64" s="598"/>
      <c r="AA64" s="598"/>
      <c r="AB64" s="598"/>
      <c r="AC64" s="599"/>
      <c r="AD64" s="582">
        <v>66</v>
      </c>
      <c r="AE64" s="583" t="s">
        <v>639</v>
      </c>
      <c r="AF64" s="734">
        <v>1.6</v>
      </c>
      <c r="AG64" s="612">
        <v>3.4</v>
      </c>
      <c r="AH64" s="612">
        <v>10.6</v>
      </c>
      <c r="AI64" s="612">
        <v>11.5</v>
      </c>
      <c r="AJ64" s="612">
        <v>23.9</v>
      </c>
      <c r="AK64" s="584">
        <v>49</v>
      </c>
      <c r="AL64" s="749">
        <v>0.1</v>
      </c>
      <c r="AM64" s="612"/>
      <c r="AN64" s="612"/>
      <c r="AO64" s="613"/>
      <c r="AP64" s="598"/>
      <c r="AQ64" s="598"/>
      <c r="AR64" s="598"/>
      <c r="AS64" s="599"/>
    </row>
    <row r="65" spans="1:45" ht="33" customHeight="1">
      <c r="A65" s="1164">
        <v>31</v>
      </c>
      <c r="B65" s="1165" t="s">
        <v>528</v>
      </c>
      <c r="C65" s="579">
        <v>23.5</v>
      </c>
      <c r="D65" s="580">
        <v>48.7</v>
      </c>
      <c r="E65" s="580">
        <v>22.2</v>
      </c>
      <c r="F65" s="580">
        <v>4.9000000000000004</v>
      </c>
      <c r="G65" s="737">
        <v>0.7</v>
      </c>
      <c r="H65" s="580"/>
      <c r="I65" s="580"/>
      <c r="J65" s="580"/>
      <c r="K65" s="581"/>
      <c r="L65" s="716"/>
      <c r="N65" s="582">
        <v>67</v>
      </c>
      <c r="O65" s="583" t="s">
        <v>640</v>
      </c>
      <c r="P65" s="590">
        <v>33.299999999999997</v>
      </c>
      <c r="Q65" s="591">
        <v>36.4</v>
      </c>
      <c r="R65" s="591">
        <v>24</v>
      </c>
      <c r="S65" s="591">
        <v>6.2</v>
      </c>
      <c r="T65" s="744">
        <v>0</v>
      </c>
      <c r="U65" s="584"/>
      <c r="V65" s="591"/>
      <c r="W65" s="591"/>
      <c r="X65" s="591"/>
      <c r="Y65" s="592"/>
      <c r="Z65" s="614"/>
      <c r="AA65" s="614"/>
      <c r="AB65" s="614"/>
      <c r="AC65" s="615"/>
      <c r="AD65" s="582">
        <v>67</v>
      </c>
      <c r="AE65" s="583" t="s">
        <v>640</v>
      </c>
      <c r="AF65" s="590">
        <v>38.1</v>
      </c>
      <c r="AG65" s="591">
        <v>34.799999999999997</v>
      </c>
      <c r="AH65" s="591">
        <v>21.1</v>
      </c>
      <c r="AI65" s="591">
        <v>5.8</v>
      </c>
      <c r="AJ65" s="744">
        <v>0.1</v>
      </c>
      <c r="AK65" s="584"/>
      <c r="AL65" s="591"/>
      <c r="AM65" s="591"/>
      <c r="AN65" s="591"/>
      <c r="AO65" s="592"/>
      <c r="AP65" s="614"/>
      <c r="AQ65" s="614"/>
      <c r="AR65" s="614"/>
      <c r="AS65" s="615"/>
    </row>
    <row r="66" spans="1:45" ht="33" customHeight="1">
      <c r="A66" s="1151"/>
      <c r="B66" s="1166"/>
      <c r="C66" s="717">
        <v>24.7</v>
      </c>
      <c r="D66" s="589">
        <v>50.7</v>
      </c>
      <c r="E66" s="589">
        <v>20.3</v>
      </c>
      <c r="F66" s="589">
        <v>3.7</v>
      </c>
      <c r="G66" s="738">
        <v>0.6</v>
      </c>
      <c r="H66" s="589"/>
      <c r="I66" s="589"/>
      <c r="J66" s="589"/>
      <c r="K66" s="718"/>
      <c r="L66" s="719"/>
      <c r="N66" s="582">
        <v>68</v>
      </c>
      <c r="O66" s="583" t="s">
        <v>641</v>
      </c>
      <c r="P66" s="730">
        <v>11.6</v>
      </c>
      <c r="Q66" s="608">
        <v>13.2</v>
      </c>
      <c r="R66" s="608">
        <v>53.5</v>
      </c>
      <c r="S66" s="608">
        <v>9.3000000000000007</v>
      </c>
      <c r="T66" s="608">
        <v>2.2999999999999998</v>
      </c>
      <c r="U66" s="608">
        <v>10.1</v>
      </c>
      <c r="V66" s="746">
        <v>0</v>
      </c>
      <c r="W66" s="608"/>
      <c r="X66" s="608"/>
      <c r="Y66" s="587"/>
      <c r="Z66" s="593"/>
      <c r="AA66" s="593"/>
      <c r="AB66" s="593"/>
      <c r="AC66" s="601"/>
      <c r="AD66" s="582">
        <v>68</v>
      </c>
      <c r="AE66" s="583" t="s">
        <v>641</v>
      </c>
      <c r="AF66" s="730">
        <v>26.6</v>
      </c>
      <c r="AG66" s="608">
        <v>18.899999999999999</v>
      </c>
      <c r="AH66" s="608">
        <v>38.9</v>
      </c>
      <c r="AI66" s="608">
        <v>8.6999999999999993</v>
      </c>
      <c r="AJ66" s="608">
        <v>1.7</v>
      </c>
      <c r="AK66" s="608">
        <v>5.0999999999999996</v>
      </c>
      <c r="AL66" s="746">
        <v>0.1</v>
      </c>
      <c r="AM66" s="608"/>
      <c r="AN66" s="608"/>
      <c r="AO66" s="587"/>
      <c r="AP66" s="593"/>
      <c r="AQ66" s="593"/>
      <c r="AR66" s="593"/>
      <c r="AS66" s="601"/>
    </row>
    <row r="67" spans="1:45" ht="33" customHeight="1">
      <c r="A67" s="1164">
        <v>32</v>
      </c>
      <c r="B67" s="1165" t="s">
        <v>529</v>
      </c>
      <c r="C67" s="579">
        <v>25.3</v>
      </c>
      <c r="D67" s="580">
        <v>54.8</v>
      </c>
      <c r="E67" s="580">
        <v>15.5</v>
      </c>
      <c r="F67" s="580">
        <v>3.7</v>
      </c>
      <c r="G67" s="737">
        <v>0.7</v>
      </c>
      <c r="H67" s="580"/>
      <c r="I67" s="580"/>
      <c r="J67" s="580"/>
      <c r="K67" s="581"/>
      <c r="L67" s="716"/>
      <c r="N67" s="582" t="s">
        <v>575</v>
      </c>
      <c r="O67" s="583" t="s">
        <v>642</v>
      </c>
      <c r="P67" s="731">
        <v>33.299999999999997</v>
      </c>
      <c r="Q67" s="584">
        <v>16.3</v>
      </c>
      <c r="R67" s="584">
        <v>16.3</v>
      </c>
      <c r="S67" s="584">
        <v>9.3000000000000007</v>
      </c>
      <c r="T67" s="584">
        <v>6.2</v>
      </c>
      <c r="U67" s="584">
        <v>12.4</v>
      </c>
      <c r="V67" s="584">
        <v>6.2</v>
      </c>
      <c r="W67" s="747">
        <v>0</v>
      </c>
      <c r="X67" s="584"/>
      <c r="Y67" s="586"/>
      <c r="Z67" s="594"/>
      <c r="AA67" s="594"/>
      <c r="AB67" s="594"/>
      <c r="AC67" s="595"/>
      <c r="AD67" s="582" t="s">
        <v>574</v>
      </c>
      <c r="AE67" s="583" t="s">
        <v>642</v>
      </c>
      <c r="AF67" s="731">
        <v>26.7</v>
      </c>
      <c r="AG67" s="584">
        <v>11.8</v>
      </c>
      <c r="AH67" s="584">
        <v>14.4</v>
      </c>
      <c r="AI67" s="584">
        <v>8.8000000000000007</v>
      </c>
      <c r="AJ67" s="584">
        <v>9.1</v>
      </c>
      <c r="AK67" s="584">
        <v>20.100000000000001</v>
      </c>
      <c r="AL67" s="584">
        <v>9.1</v>
      </c>
      <c r="AM67" s="747">
        <v>0.1</v>
      </c>
      <c r="AN67" s="584"/>
      <c r="AO67" s="586"/>
      <c r="AP67" s="594"/>
      <c r="AQ67" s="594"/>
      <c r="AR67" s="594"/>
      <c r="AS67" s="595"/>
    </row>
    <row r="68" spans="1:45" ht="33" customHeight="1">
      <c r="A68" s="1151"/>
      <c r="B68" s="1166"/>
      <c r="C68" s="717">
        <v>24.9</v>
      </c>
      <c r="D68" s="589">
        <v>56</v>
      </c>
      <c r="E68" s="589">
        <v>15.5</v>
      </c>
      <c r="F68" s="589">
        <v>3.1</v>
      </c>
      <c r="G68" s="738">
        <v>0.6</v>
      </c>
      <c r="H68" s="589"/>
      <c r="I68" s="589"/>
      <c r="J68" s="589"/>
      <c r="K68" s="718"/>
      <c r="L68" s="719"/>
      <c r="N68" s="582" t="s">
        <v>576</v>
      </c>
      <c r="O68" s="583" t="s">
        <v>643</v>
      </c>
      <c r="P68" s="731">
        <v>41.9</v>
      </c>
      <c r="Q68" s="584">
        <v>10.9</v>
      </c>
      <c r="R68" s="584">
        <v>7</v>
      </c>
      <c r="S68" s="584">
        <v>6.2</v>
      </c>
      <c r="T68" s="584">
        <v>3.9</v>
      </c>
      <c r="U68" s="584">
        <v>12.4</v>
      </c>
      <c r="V68" s="584">
        <v>17.8</v>
      </c>
      <c r="W68" s="747">
        <v>0</v>
      </c>
      <c r="X68" s="584"/>
      <c r="Y68" s="586"/>
      <c r="Z68" s="594"/>
      <c r="AA68" s="594"/>
      <c r="AB68" s="594"/>
      <c r="AC68" s="595"/>
      <c r="AD68" s="582" t="s">
        <v>576</v>
      </c>
      <c r="AE68" s="583" t="s">
        <v>643</v>
      </c>
      <c r="AF68" s="731">
        <v>28.7</v>
      </c>
      <c r="AG68" s="584">
        <v>6.9</v>
      </c>
      <c r="AH68" s="584">
        <v>6</v>
      </c>
      <c r="AI68" s="584">
        <v>4.5999999999999996</v>
      </c>
      <c r="AJ68" s="584">
        <v>5.5</v>
      </c>
      <c r="AK68" s="584">
        <v>22.9</v>
      </c>
      <c r="AL68" s="584">
        <v>25.4</v>
      </c>
      <c r="AM68" s="747">
        <v>0.1</v>
      </c>
      <c r="AN68" s="584"/>
      <c r="AO68" s="586"/>
      <c r="AP68" s="594"/>
      <c r="AQ68" s="594"/>
      <c r="AR68" s="594"/>
      <c r="AS68" s="595"/>
    </row>
    <row r="69" spans="1:45" ht="33" customHeight="1">
      <c r="A69" s="1164">
        <v>33</v>
      </c>
      <c r="B69" s="1165" t="s">
        <v>530</v>
      </c>
      <c r="C69" s="579">
        <v>33.200000000000003</v>
      </c>
      <c r="D69" s="580">
        <v>49.8</v>
      </c>
      <c r="E69" s="580">
        <v>11.7</v>
      </c>
      <c r="F69" s="580">
        <v>3.2</v>
      </c>
      <c r="G69" s="737">
        <v>1.4</v>
      </c>
      <c r="H69" s="580"/>
      <c r="I69" s="580"/>
      <c r="J69" s="580"/>
      <c r="K69" s="581"/>
      <c r="L69" s="716"/>
      <c r="N69" s="582" t="s">
        <v>577</v>
      </c>
      <c r="O69" s="583" t="s">
        <v>644</v>
      </c>
      <c r="P69" s="732">
        <v>39.5</v>
      </c>
      <c r="Q69" s="609">
        <v>14.7</v>
      </c>
      <c r="R69" s="609">
        <v>16.3</v>
      </c>
      <c r="S69" s="609">
        <v>7.8</v>
      </c>
      <c r="T69" s="609">
        <v>6.2</v>
      </c>
      <c r="U69" s="609">
        <v>7.8</v>
      </c>
      <c r="V69" s="584">
        <v>7.8</v>
      </c>
      <c r="W69" s="748">
        <v>0</v>
      </c>
      <c r="X69" s="609"/>
      <c r="Y69" s="610"/>
      <c r="Z69" s="604"/>
      <c r="AA69" s="604"/>
      <c r="AB69" s="604"/>
      <c r="AC69" s="605"/>
      <c r="AD69" s="582" t="s">
        <v>577</v>
      </c>
      <c r="AE69" s="583" t="s">
        <v>644</v>
      </c>
      <c r="AF69" s="732">
        <v>33.700000000000003</v>
      </c>
      <c r="AG69" s="609">
        <v>15.2</v>
      </c>
      <c r="AH69" s="609">
        <v>14.1</v>
      </c>
      <c r="AI69" s="609">
        <v>7.5</v>
      </c>
      <c r="AJ69" s="609">
        <v>4.9000000000000004</v>
      </c>
      <c r="AK69" s="609">
        <v>12.1</v>
      </c>
      <c r="AL69" s="584">
        <v>12.5</v>
      </c>
      <c r="AM69" s="748">
        <v>0.1</v>
      </c>
      <c r="AN69" s="609"/>
      <c r="AO69" s="610"/>
      <c r="AP69" s="604"/>
      <c r="AQ69" s="604"/>
      <c r="AR69" s="604"/>
      <c r="AS69" s="605"/>
    </row>
    <row r="70" spans="1:45" ht="33" customHeight="1">
      <c r="A70" s="1151"/>
      <c r="B70" s="1166"/>
      <c r="C70" s="717">
        <v>36.4</v>
      </c>
      <c r="D70" s="589">
        <v>49.7</v>
      </c>
      <c r="E70" s="589">
        <v>9.8000000000000007</v>
      </c>
      <c r="F70" s="589">
        <v>2.4</v>
      </c>
      <c r="G70" s="738">
        <v>1.1000000000000001</v>
      </c>
      <c r="H70" s="589"/>
      <c r="I70" s="589"/>
      <c r="J70" s="589"/>
      <c r="K70" s="718"/>
      <c r="L70" s="719"/>
      <c r="N70" s="582" t="s">
        <v>578</v>
      </c>
      <c r="O70" s="583" t="s">
        <v>645</v>
      </c>
      <c r="P70" s="731">
        <v>21.7</v>
      </c>
      <c r="Q70" s="584">
        <v>7</v>
      </c>
      <c r="R70" s="584">
        <v>12.4</v>
      </c>
      <c r="S70" s="584">
        <v>10.9</v>
      </c>
      <c r="T70" s="584">
        <v>3.9</v>
      </c>
      <c r="U70" s="584">
        <v>19.399999999999999</v>
      </c>
      <c r="V70" s="584">
        <v>24.8</v>
      </c>
      <c r="W70" s="747">
        <v>0</v>
      </c>
      <c r="X70" s="584"/>
      <c r="Y70" s="586"/>
      <c r="Z70" s="594"/>
      <c r="AA70" s="594"/>
      <c r="AB70" s="594"/>
      <c r="AC70" s="595"/>
      <c r="AD70" s="582" t="s">
        <v>578</v>
      </c>
      <c r="AE70" s="583" t="s">
        <v>645</v>
      </c>
      <c r="AF70" s="731">
        <v>11.3</v>
      </c>
      <c r="AG70" s="584">
        <v>4.3</v>
      </c>
      <c r="AH70" s="584">
        <v>6.2</v>
      </c>
      <c r="AI70" s="584">
        <v>2.5</v>
      </c>
      <c r="AJ70" s="584">
        <v>1.5</v>
      </c>
      <c r="AK70" s="584">
        <v>9.6999999999999993</v>
      </c>
      <c r="AL70" s="584">
        <v>64.3</v>
      </c>
      <c r="AM70" s="747">
        <v>0.1</v>
      </c>
      <c r="AN70" s="584"/>
      <c r="AO70" s="586"/>
      <c r="AP70" s="594"/>
      <c r="AQ70" s="594"/>
      <c r="AR70" s="594"/>
      <c r="AS70" s="595"/>
    </row>
    <row r="71" spans="1:45" ht="33" customHeight="1">
      <c r="A71" s="1164">
        <v>34</v>
      </c>
      <c r="B71" s="1165" t="s">
        <v>531</v>
      </c>
      <c r="C71" s="579">
        <v>27.2</v>
      </c>
      <c r="D71" s="580">
        <v>51</v>
      </c>
      <c r="E71" s="580">
        <v>17</v>
      </c>
      <c r="F71" s="580">
        <v>3.9</v>
      </c>
      <c r="G71" s="737">
        <v>1</v>
      </c>
      <c r="H71" s="580"/>
      <c r="I71" s="580"/>
      <c r="J71" s="580"/>
      <c r="K71" s="581"/>
      <c r="L71" s="716"/>
      <c r="N71" s="582" t="s">
        <v>579</v>
      </c>
      <c r="O71" s="583" t="s">
        <v>646</v>
      </c>
      <c r="P71" s="732">
        <v>69.8</v>
      </c>
      <c r="Q71" s="609">
        <v>11.6</v>
      </c>
      <c r="R71" s="609">
        <v>10.1</v>
      </c>
      <c r="S71" s="609">
        <v>0</v>
      </c>
      <c r="T71" s="609">
        <v>2.2999999999999998</v>
      </c>
      <c r="U71" s="609">
        <v>3.1</v>
      </c>
      <c r="V71" s="584">
        <v>3.1</v>
      </c>
      <c r="W71" s="748">
        <v>0</v>
      </c>
      <c r="X71" s="609"/>
      <c r="Y71" s="610"/>
      <c r="Z71" s="604"/>
      <c r="AA71" s="604"/>
      <c r="AB71" s="604"/>
      <c r="AC71" s="605"/>
      <c r="AD71" s="582" t="s">
        <v>579</v>
      </c>
      <c r="AE71" s="583" t="s">
        <v>646</v>
      </c>
      <c r="AF71" s="732">
        <v>30.7</v>
      </c>
      <c r="AG71" s="609">
        <v>2.4</v>
      </c>
      <c r="AH71" s="609">
        <v>4</v>
      </c>
      <c r="AI71" s="609">
        <v>8.3000000000000007</v>
      </c>
      <c r="AJ71" s="609">
        <v>9.8000000000000007</v>
      </c>
      <c r="AK71" s="609">
        <v>36.6</v>
      </c>
      <c r="AL71" s="584">
        <v>8</v>
      </c>
      <c r="AM71" s="748">
        <v>0.1</v>
      </c>
      <c r="AN71" s="609"/>
      <c r="AO71" s="610"/>
      <c r="AP71" s="604"/>
      <c r="AQ71" s="604"/>
      <c r="AR71" s="604"/>
      <c r="AS71" s="605"/>
    </row>
    <row r="72" spans="1:45" ht="33" customHeight="1">
      <c r="A72" s="1151"/>
      <c r="B72" s="1166"/>
      <c r="C72" s="717">
        <v>27.1</v>
      </c>
      <c r="D72" s="589">
        <v>50.8</v>
      </c>
      <c r="E72" s="589">
        <v>18</v>
      </c>
      <c r="F72" s="589">
        <v>3.2</v>
      </c>
      <c r="G72" s="738">
        <v>0.9</v>
      </c>
      <c r="H72" s="589"/>
      <c r="I72" s="589"/>
      <c r="J72" s="589"/>
      <c r="K72" s="718"/>
      <c r="L72" s="719"/>
      <c r="N72" s="582" t="s">
        <v>580</v>
      </c>
      <c r="O72" s="735" t="s">
        <v>647</v>
      </c>
      <c r="P72" s="731">
        <v>48.8</v>
      </c>
      <c r="Q72" s="584">
        <v>3.9</v>
      </c>
      <c r="R72" s="584">
        <v>9.3000000000000007</v>
      </c>
      <c r="S72" s="584">
        <v>8.5</v>
      </c>
      <c r="T72" s="584">
        <v>8.5</v>
      </c>
      <c r="U72" s="584">
        <v>10.9</v>
      </c>
      <c r="V72" s="584">
        <v>10.1</v>
      </c>
      <c r="W72" s="747">
        <v>0</v>
      </c>
      <c r="X72" s="584"/>
      <c r="Y72" s="586"/>
      <c r="Z72" s="594"/>
      <c r="AA72" s="594"/>
      <c r="AB72" s="594"/>
      <c r="AC72" s="595"/>
      <c r="AD72" s="582" t="s">
        <v>580</v>
      </c>
      <c r="AE72" s="735" t="s">
        <v>647</v>
      </c>
      <c r="AF72" s="731">
        <v>8.9</v>
      </c>
      <c r="AG72" s="584">
        <v>2.2999999999999998</v>
      </c>
      <c r="AH72" s="584">
        <v>4.2</v>
      </c>
      <c r="AI72" s="584">
        <v>7.5</v>
      </c>
      <c r="AJ72" s="584">
        <v>10</v>
      </c>
      <c r="AK72" s="584">
        <v>53.2</v>
      </c>
      <c r="AL72" s="584">
        <v>13.9</v>
      </c>
      <c r="AM72" s="747">
        <v>0.1</v>
      </c>
      <c r="AN72" s="584"/>
      <c r="AO72" s="586"/>
      <c r="AP72" s="594"/>
      <c r="AQ72" s="594"/>
      <c r="AR72" s="594"/>
      <c r="AS72" s="595"/>
    </row>
    <row r="73" spans="1:45" ht="33" customHeight="1">
      <c r="A73" s="1164">
        <v>35</v>
      </c>
      <c r="B73" s="1165" t="s">
        <v>532</v>
      </c>
      <c r="C73" s="579">
        <v>28.1</v>
      </c>
      <c r="D73" s="580">
        <v>51.3</v>
      </c>
      <c r="E73" s="580">
        <v>15.5</v>
      </c>
      <c r="F73" s="580">
        <v>3.9</v>
      </c>
      <c r="G73" s="737">
        <v>1.1000000000000001</v>
      </c>
      <c r="H73" s="580"/>
      <c r="I73" s="580"/>
      <c r="J73" s="580"/>
      <c r="K73" s="581"/>
      <c r="L73" s="716"/>
      <c r="N73" s="582">
        <v>70</v>
      </c>
      <c r="O73" s="735" t="s">
        <v>648</v>
      </c>
      <c r="P73" s="732">
        <v>5.4</v>
      </c>
      <c r="Q73" s="609">
        <v>25.6</v>
      </c>
      <c r="R73" s="609">
        <v>11.6</v>
      </c>
      <c r="S73" s="609">
        <v>4.7</v>
      </c>
      <c r="T73" s="609">
        <v>52.7</v>
      </c>
      <c r="U73" s="748">
        <v>0</v>
      </c>
      <c r="V73" s="584"/>
      <c r="W73" s="609"/>
      <c r="X73" s="609"/>
      <c r="Y73" s="610"/>
      <c r="Z73" s="604"/>
      <c r="AA73" s="604"/>
      <c r="AB73" s="604"/>
      <c r="AC73" s="605"/>
      <c r="AD73" s="582">
        <v>70</v>
      </c>
      <c r="AE73" s="735" t="s">
        <v>648</v>
      </c>
      <c r="AF73" s="732">
        <v>4.9000000000000004</v>
      </c>
      <c r="AG73" s="609">
        <v>9.1</v>
      </c>
      <c r="AH73" s="609">
        <v>8.8000000000000007</v>
      </c>
      <c r="AI73" s="609">
        <v>5.5</v>
      </c>
      <c r="AJ73" s="609">
        <v>71.599999999999994</v>
      </c>
      <c r="AK73" s="609">
        <v>0.1</v>
      </c>
      <c r="AL73" s="584"/>
      <c r="AM73" s="609"/>
      <c r="AN73" s="609"/>
      <c r="AO73" s="610"/>
      <c r="AP73" s="604"/>
      <c r="AQ73" s="604"/>
      <c r="AR73" s="604"/>
      <c r="AS73" s="605"/>
    </row>
    <row r="74" spans="1:45" ht="33" customHeight="1">
      <c r="A74" s="1151"/>
      <c r="B74" s="1166"/>
      <c r="C74" s="717">
        <v>27.5</v>
      </c>
      <c r="D74" s="589">
        <v>51.5</v>
      </c>
      <c r="E74" s="589">
        <v>16.5</v>
      </c>
      <c r="F74" s="589">
        <v>3.4</v>
      </c>
      <c r="G74" s="738">
        <v>1</v>
      </c>
      <c r="H74" s="589"/>
      <c r="I74" s="589"/>
      <c r="J74" s="589"/>
      <c r="K74" s="718"/>
      <c r="L74" s="719"/>
      <c r="N74" s="582">
        <v>71</v>
      </c>
      <c r="O74" s="583" t="s">
        <v>649</v>
      </c>
      <c r="P74" s="731">
        <v>44.2</v>
      </c>
      <c r="Q74" s="584">
        <v>51.9</v>
      </c>
      <c r="R74" s="584">
        <v>3.9</v>
      </c>
      <c r="S74" s="584">
        <v>0</v>
      </c>
      <c r="T74" s="747">
        <v>0</v>
      </c>
      <c r="U74" s="584"/>
      <c r="V74" s="584"/>
      <c r="W74" s="584"/>
      <c r="X74" s="584"/>
      <c r="Y74" s="586"/>
      <c r="Z74" s="594"/>
      <c r="AA74" s="594"/>
      <c r="AB74" s="594"/>
      <c r="AC74" s="595"/>
      <c r="AD74" s="582">
        <v>71</v>
      </c>
      <c r="AE74" s="583" t="s">
        <v>649</v>
      </c>
      <c r="AF74" s="731">
        <v>41.1</v>
      </c>
      <c r="AG74" s="584">
        <v>52.9</v>
      </c>
      <c r="AH74" s="584">
        <v>5.2</v>
      </c>
      <c r="AI74" s="584">
        <v>0.7</v>
      </c>
      <c r="AJ74" s="747">
        <v>0.1</v>
      </c>
      <c r="AK74" s="584"/>
      <c r="AL74" s="584"/>
      <c r="AM74" s="584"/>
      <c r="AN74" s="584"/>
      <c r="AO74" s="586"/>
      <c r="AP74" s="594"/>
      <c r="AQ74" s="594"/>
      <c r="AR74" s="594"/>
      <c r="AS74" s="595"/>
    </row>
    <row r="75" spans="1:45" ht="33" customHeight="1">
      <c r="A75" s="1164">
        <v>36</v>
      </c>
      <c r="B75" s="1165" t="s">
        <v>533</v>
      </c>
      <c r="C75" s="579">
        <v>38.1</v>
      </c>
      <c r="D75" s="580">
        <v>48.6</v>
      </c>
      <c r="E75" s="580">
        <v>9.6999999999999993</v>
      </c>
      <c r="F75" s="580">
        <v>2.6</v>
      </c>
      <c r="G75" s="737">
        <v>1</v>
      </c>
      <c r="H75" s="580"/>
      <c r="I75" s="580"/>
      <c r="J75" s="580"/>
      <c r="K75" s="581"/>
      <c r="L75" s="716"/>
      <c r="N75" s="582">
        <v>72</v>
      </c>
      <c r="O75" s="736" t="s">
        <v>650</v>
      </c>
      <c r="P75" s="732">
        <v>23.3</v>
      </c>
      <c r="Q75" s="609">
        <v>46.5</v>
      </c>
      <c r="R75" s="609">
        <v>23.3</v>
      </c>
      <c r="S75" s="609">
        <v>5.4</v>
      </c>
      <c r="T75" s="748">
        <v>1.6</v>
      </c>
      <c r="U75" s="609"/>
      <c r="V75" s="609"/>
      <c r="W75" s="609"/>
      <c r="X75" s="609"/>
      <c r="Y75" s="610"/>
      <c r="Z75" s="604"/>
      <c r="AA75" s="604"/>
      <c r="AB75" s="604"/>
      <c r="AC75" s="605"/>
      <c r="AD75" s="582">
        <v>72</v>
      </c>
      <c r="AE75" s="736" t="s">
        <v>650</v>
      </c>
      <c r="AF75" s="732">
        <v>24.8</v>
      </c>
      <c r="AG75" s="609">
        <v>44.2</v>
      </c>
      <c r="AH75" s="609">
        <v>25.2</v>
      </c>
      <c r="AI75" s="609">
        <v>5.6</v>
      </c>
      <c r="AJ75" s="748">
        <v>0.2</v>
      </c>
      <c r="AK75" s="609"/>
      <c r="AL75" s="609"/>
      <c r="AM75" s="609"/>
      <c r="AN75" s="609"/>
      <c r="AO75" s="610"/>
      <c r="AP75" s="604"/>
      <c r="AQ75" s="604"/>
      <c r="AR75" s="604"/>
      <c r="AS75" s="605"/>
    </row>
    <row r="76" spans="1:45" ht="33" customHeight="1">
      <c r="A76" s="1151"/>
      <c r="B76" s="1166"/>
      <c r="C76" s="717">
        <v>35.5</v>
      </c>
      <c r="D76" s="589">
        <v>49.4</v>
      </c>
      <c r="E76" s="589">
        <v>11.5</v>
      </c>
      <c r="F76" s="589">
        <v>2.7</v>
      </c>
      <c r="G76" s="738">
        <v>1</v>
      </c>
      <c r="H76" s="589"/>
      <c r="I76" s="589"/>
      <c r="J76" s="589"/>
      <c r="K76" s="718"/>
      <c r="L76" s="719"/>
      <c r="N76" s="582">
        <v>73</v>
      </c>
      <c r="O76" s="616" t="s">
        <v>651</v>
      </c>
      <c r="P76" s="731">
        <v>28.7</v>
      </c>
      <c r="Q76" s="584">
        <v>68.2</v>
      </c>
      <c r="R76" s="584">
        <v>0.8</v>
      </c>
      <c r="S76" s="584">
        <v>0</v>
      </c>
      <c r="T76" s="584">
        <v>0</v>
      </c>
      <c r="U76" s="584">
        <v>2.2999999999999998</v>
      </c>
      <c r="V76" s="747">
        <v>0</v>
      </c>
      <c r="W76" s="584"/>
      <c r="X76" s="584"/>
      <c r="Y76" s="586"/>
      <c r="Z76" s="594"/>
      <c r="AA76" s="594"/>
      <c r="AB76" s="594"/>
      <c r="AC76" s="595"/>
      <c r="AD76" s="582">
        <v>73</v>
      </c>
      <c r="AE76" s="616" t="s">
        <v>651</v>
      </c>
      <c r="AF76" s="731">
        <v>23.7</v>
      </c>
      <c r="AG76" s="584">
        <v>39.200000000000003</v>
      </c>
      <c r="AH76" s="584">
        <v>26.7</v>
      </c>
      <c r="AI76" s="584">
        <v>2.2999999999999998</v>
      </c>
      <c r="AJ76" s="584">
        <v>6.8</v>
      </c>
      <c r="AK76" s="584">
        <v>1.1000000000000001</v>
      </c>
      <c r="AL76" s="747">
        <v>0.1</v>
      </c>
      <c r="AM76" s="584"/>
      <c r="AN76" s="584"/>
      <c r="AO76" s="586"/>
      <c r="AP76" s="594"/>
      <c r="AQ76" s="594"/>
      <c r="AR76" s="594"/>
      <c r="AS76" s="595"/>
    </row>
    <row r="77" spans="1:45" ht="33" customHeight="1">
      <c r="A77" s="1164">
        <v>37</v>
      </c>
      <c r="B77" s="1165" t="s">
        <v>534</v>
      </c>
      <c r="C77" s="579">
        <v>43.5</v>
      </c>
      <c r="D77" s="580">
        <v>47.4</v>
      </c>
      <c r="E77" s="580">
        <v>6.6</v>
      </c>
      <c r="F77" s="580">
        <v>1.7</v>
      </c>
      <c r="G77" s="737">
        <v>0.7</v>
      </c>
      <c r="H77" s="580"/>
      <c r="I77" s="580"/>
      <c r="J77" s="580"/>
      <c r="K77" s="581"/>
      <c r="L77" s="716"/>
      <c r="N77" s="582">
        <v>74</v>
      </c>
      <c r="O77" s="616" t="s">
        <v>652</v>
      </c>
      <c r="P77" s="734">
        <v>18.600000000000001</v>
      </c>
      <c r="Q77" s="612">
        <v>68.2</v>
      </c>
      <c r="R77" s="612">
        <v>5.4</v>
      </c>
      <c r="S77" s="612">
        <v>0</v>
      </c>
      <c r="T77" s="584">
        <v>7.8</v>
      </c>
      <c r="U77" s="749">
        <v>0</v>
      </c>
      <c r="V77" s="612"/>
      <c r="W77" s="612"/>
      <c r="X77" s="612"/>
      <c r="Y77" s="613"/>
      <c r="Z77" s="598"/>
      <c r="AA77" s="598"/>
      <c r="AB77" s="598"/>
      <c r="AC77" s="599"/>
      <c r="AD77" s="582">
        <v>74</v>
      </c>
      <c r="AE77" s="616" t="s">
        <v>652</v>
      </c>
      <c r="AF77" s="734">
        <v>28.6</v>
      </c>
      <c r="AG77" s="612">
        <v>55.5</v>
      </c>
      <c r="AH77" s="612">
        <v>6.9</v>
      </c>
      <c r="AI77" s="612">
        <v>0.8</v>
      </c>
      <c r="AJ77" s="584">
        <v>8.1999999999999993</v>
      </c>
      <c r="AK77" s="749">
        <v>0.1</v>
      </c>
      <c r="AL77" s="612"/>
      <c r="AM77" s="612"/>
      <c r="AN77" s="612"/>
      <c r="AO77" s="613"/>
      <c r="AP77" s="598"/>
      <c r="AQ77" s="598"/>
      <c r="AR77" s="598"/>
      <c r="AS77" s="599"/>
    </row>
    <row r="78" spans="1:45" ht="33" customHeight="1">
      <c r="A78" s="1151"/>
      <c r="B78" s="1166"/>
      <c r="C78" s="717">
        <v>46.1</v>
      </c>
      <c r="D78" s="589">
        <v>46.2</v>
      </c>
      <c r="E78" s="589">
        <v>5.4</v>
      </c>
      <c r="F78" s="589">
        <v>1.4</v>
      </c>
      <c r="G78" s="738">
        <v>0.9</v>
      </c>
      <c r="H78" s="589"/>
      <c r="I78" s="589"/>
      <c r="J78" s="589"/>
      <c r="K78" s="718"/>
      <c r="L78" s="719"/>
      <c r="N78" s="582">
        <v>75</v>
      </c>
      <c r="O78" s="616" t="s">
        <v>653</v>
      </c>
      <c r="P78" s="617">
        <v>18.600000000000001</v>
      </c>
      <c r="Q78" s="591">
        <v>72.900000000000006</v>
      </c>
      <c r="R78" s="591">
        <v>8.5</v>
      </c>
      <c r="S78" s="591">
        <v>0</v>
      </c>
      <c r="T78" s="747">
        <v>0</v>
      </c>
      <c r="U78" s="591"/>
      <c r="V78" s="591"/>
      <c r="W78" s="591"/>
      <c r="X78" s="591"/>
      <c r="Y78" s="591"/>
      <c r="Z78" s="614"/>
      <c r="AA78" s="614"/>
      <c r="AB78" s="614"/>
      <c r="AC78" s="615"/>
      <c r="AD78" s="582">
        <v>75</v>
      </c>
      <c r="AE78" s="616" t="s">
        <v>653</v>
      </c>
      <c r="AF78" s="617">
        <v>32.9</v>
      </c>
      <c r="AG78" s="591">
        <v>59</v>
      </c>
      <c r="AH78" s="591">
        <v>7.8</v>
      </c>
      <c r="AI78" s="591">
        <v>0.2</v>
      </c>
      <c r="AJ78" s="747">
        <v>0.1</v>
      </c>
      <c r="AK78" s="591"/>
      <c r="AL78" s="591"/>
      <c r="AM78" s="591"/>
      <c r="AN78" s="591"/>
      <c r="AO78" s="591"/>
      <c r="AP78" s="614"/>
      <c r="AQ78" s="614"/>
      <c r="AR78" s="614"/>
      <c r="AS78" s="615"/>
    </row>
    <row r="79" spans="1:45" ht="33" customHeight="1">
      <c r="A79" s="1164">
        <v>38</v>
      </c>
      <c r="B79" s="1165" t="s">
        <v>535</v>
      </c>
      <c r="C79" s="579">
        <v>25.3</v>
      </c>
      <c r="D79" s="580">
        <v>47.9</v>
      </c>
      <c r="E79" s="580">
        <v>20.5</v>
      </c>
      <c r="F79" s="580">
        <v>5.7</v>
      </c>
      <c r="G79" s="737">
        <v>0.7</v>
      </c>
      <c r="H79" s="580"/>
      <c r="I79" s="580"/>
      <c r="J79" s="580"/>
      <c r="K79" s="581"/>
      <c r="L79" s="716"/>
      <c r="N79" s="582">
        <v>76</v>
      </c>
      <c r="O79" s="616" t="s">
        <v>654</v>
      </c>
      <c r="P79" s="617">
        <v>13.2</v>
      </c>
      <c r="Q79" s="591">
        <v>72.099999999999994</v>
      </c>
      <c r="R79" s="591">
        <v>14.7</v>
      </c>
      <c r="S79" s="591">
        <v>0</v>
      </c>
      <c r="T79" s="744">
        <v>0</v>
      </c>
      <c r="U79" s="591"/>
      <c r="V79" s="591"/>
      <c r="W79" s="591"/>
      <c r="X79" s="591"/>
      <c r="Y79" s="591"/>
      <c r="Z79" s="614"/>
      <c r="AA79" s="614"/>
      <c r="AB79" s="614"/>
      <c r="AC79" s="615"/>
      <c r="AD79" s="582">
        <v>76</v>
      </c>
      <c r="AE79" s="616" t="s">
        <v>654</v>
      </c>
      <c r="AF79" s="617">
        <v>24.7</v>
      </c>
      <c r="AG79" s="591">
        <v>59.3</v>
      </c>
      <c r="AH79" s="591">
        <v>15.5</v>
      </c>
      <c r="AI79" s="591">
        <v>0.3</v>
      </c>
      <c r="AJ79" s="744">
        <v>0.2</v>
      </c>
      <c r="AK79" s="591"/>
      <c r="AL79" s="591"/>
      <c r="AM79" s="591"/>
      <c r="AN79" s="591"/>
      <c r="AO79" s="591"/>
      <c r="AP79" s="614"/>
      <c r="AQ79" s="614"/>
      <c r="AR79" s="614"/>
      <c r="AS79" s="615"/>
    </row>
    <row r="80" spans="1:45" ht="33" customHeight="1">
      <c r="A80" s="1151"/>
      <c r="B80" s="1166"/>
      <c r="C80" s="717">
        <v>33.700000000000003</v>
      </c>
      <c r="D80" s="589">
        <v>48.5</v>
      </c>
      <c r="E80" s="589">
        <v>14.1</v>
      </c>
      <c r="F80" s="589">
        <v>3.2</v>
      </c>
      <c r="G80" s="738">
        <v>0.5</v>
      </c>
      <c r="H80" s="589"/>
      <c r="I80" s="589"/>
      <c r="J80" s="589"/>
      <c r="K80" s="718"/>
      <c r="L80" s="719"/>
      <c r="N80" s="582">
        <v>77</v>
      </c>
      <c r="O80" s="616" t="s">
        <v>655</v>
      </c>
      <c r="P80" s="617">
        <v>18.600000000000001</v>
      </c>
      <c r="Q80" s="591">
        <v>69</v>
      </c>
      <c r="R80" s="591">
        <v>10.9</v>
      </c>
      <c r="S80" s="591">
        <v>0.8</v>
      </c>
      <c r="T80" s="744">
        <v>0.8</v>
      </c>
      <c r="U80" s="591"/>
      <c r="V80" s="591"/>
      <c r="W80" s="591"/>
      <c r="X80" s="591"/>
      <c r="Y80" s="591"/>
      <c r="Z80" s="614"/>
      <c r="AA80" s="614"/>
      <c r="AB80" s="614"/>
      <c r="AC80" s="615"/>
      <c r="AD80" s="582">
        <v>77</v>
      </c>
      <c r="AE80" s="616" t="s">
        <v>655</v>
      </c>
      <c r="AF80" s="617">
        <v>21.6</v>
      </c>
      <c r="AG80" s="591">
        <v>61.2</v>
      </c>
      <c r="AH80" s="591">
        <v>16.8</v>
      </c>
      <c r="AI80" s="591">
        <v>0.3</v>
      </c>
      <c r="AJ80" s="744">
        <v>0.1</v>
      </c>
      <c r="AK80" s="591"/>
      <c r="AL80" s="591"/>
      <c r="AM80" s="591"/>
      <c r="AN80" s="591"/>
      <c r="AO80" s="591"/>
      <c r="AP80" s="614"/>
      <c r="AQ80" s="614"/>
      <c r="AR80" s="614"/>
      <c r="AS80" s="615"/>
    </row>
    <row r="81" spans="1:45" ht="33" customHeight="1">
      <c r="A81" s="1164">
        <v>39</v>
      </c>
      <c r="B81" s="1165" t="s">
        <v>536</v>
      </c>
      <c r="C81" s="579">
        <v>31.5</v>
      </c>
      <c r="D81" s="580">
        <v>51.3</v>
      </c>
      <c r="E81" s="580">
        <v>13</v>
      </c>
      <c r="F81" s="580">
        <v>3.5</v>
      </c>
      <c r="G81" s="737">
        <v>0.7</v>
      </c>
      <c r="H81" s="580"/>
      <c r="I81" s="580"/>
      <c r="J81" s="580"/>
      <c r="K81" s="581"/>
      <c r="L81" s="716"/>
      <c r="N81" s="582">
        <v>78</v>
      </c>
      <c r="O81" s="606" t="s">
        <v>656</v>
      </c>
      <c r="P81" s="590">
        <v>28.7</v>
      </c>
      <c r="Q81" s="591">
        <v>67.400000000000006</v>
      </c>
      <c r="R81" s="591">
        <v>3.9</v>
      </c>
      <c r="S81" s="744">
        <v>0</v>
      </c>
      <c r="T81" s="591"/>
      <c r="U81" s="591"/>
      <c r="V81" s="591"/>
      <c r="W81" s="591"/>
      <c r="X81" s="591"/>
      <c r="Y81" s="591"/>
      <c r="Z81" s="614"/>
      <c r="AA81" s="614"/>
      <c r="AB81" s="614"/>
      <c r="AC81" s="615"/>
      <c r="AD81" s="582">
        <v>78</v>
      </c>
      <c r="AE81" s="606" t="s">
        <v>656</v>
      </c>
      <c r="AF81" s="590">
        <v>27.1</v>
      </c>
      <c r="AG81" s="591">
        <v>67</v>
      </c>
      <c r="AH81" s="591">
        <v>5.8</v>
      </c>
      <c r="AI81" s="744">
        <v>0.1</v>
      </c>
      <c r="AJ81" s="591"/>
      <c r="AK81" s="591"/>
      <c r="AL81" s="591"/>
      <c r="AM81" s="591"/>
      <c r="AN81" s="591"/>
      <c r="AO81" s="591"/>
      <c r="AP81" s="614"/>
      <c r="AQ81" s="614"/>
      <c r="AR81" s="614"/>
      <c r="AS81" s="615"/>
    </row>
    <row r="82" spans="1:45" ht="33" customHeight="1">
      <c r="A82" s="1151"/>
      <c r="B82" s="1166"/>
      <c r="C82" s="717">
        <v>35.5</v>
      </c>
      <c r="D82" s="589">
        <v>50.8</v>
      </c>
      <c r="E82" s="589">
        <v>10.7</v>
      </c>
      <c r="F82" s="589">
        <v>2.5</v>
      </c>
      <c r="G82" s="738">
        <v>0.5</v>
      </c>
      <c r="H82" s="589"/>
      <c r="I82" s="589"/>
      <c r="J82" s="589"/>
      <c r="K82" s="718"/>
      <c r="L82" s="719"/>
      <c r="N82" s="582">
        <v>79</v>
      </c>
      <c r="O82" s="583" t="s">
        <v>657</v>
      </c>
      <c r="P82" s="590">
        <v>27.1</v>
      </c>
      <c r="Q82" s="591">
        <v>70.5</v>
      </c>
      <c r="R82" s="591">
        <v>2.2999999999999998</v>
      </c>
      <c r="S82" s="591">
        <v>0</v>
      </c>
      <c r="T82" s="744">
        <v>0</v>
      </c>
      <c r="U82" s="591"/>
      <c r="V82" s="591"/>
      <c r="W82" s="591"/>
      <c r="X82" s="591"/>
      <c r="Y82" s="591"/>
      <c r="Z82" s="614"/>
      <c r="AA82" s="614"/>
      <c r="AB82" s="614"/>
      <c r="AC82" s="615"/>
      <c r="AD82" s="582">
        <v>79</v>
      </c>
      <c r="AE82" s="583" t="s">
        <v>657</v>
      </c>
      <c r="AF82" s="590">
        <v>25.6</v>
      </c>
      <c r="AG82" s="591">
        <v>63.7</v>
      </c>
      <c r="AH82" s="591">
        <v>7.2</v>
      </c>
      <c r="AI82" s="591">
        <v>3.4</v>
      </c>
      <c r="AJ82" s="744">
        <v>0.1</v>
      </c>
      <c r="AK82" s="591"/>
      <c r="AL82" s="591"/>
      <c r="AM82" s="591"/>
      <c r="AN82" s="591"/>
      <c r="AO82" s="591"/>
      <c r="AP82" s="614"/>
      <c r="AQ82" s="614"/>
      <c r="AR82" s="614"/>
      <c r="AS82" s="615"/>
    </row>
    <row r="83" spans="1:45" ht="33" customHeight="1">
      <c r="A83" s="1164">
        <v>40</v>
      </c>
      <c r="B83" s="1165" t="s">
        <v>537</v>
      </c>
      <c r="C83" s="579">
        <v>29.5</v>
      </c>
      <c r="D83" s="580">
        <v>49.3</v>
      </c>
      <c r="E83" s="580">
        <v>16.2</v>
      </c>
      <c r="F83" s="580">
        <v>4.3</v>
      </c>
      <c r="G83" s="737">
        <v>0.6</v>
      </c>
      <c r="H83" s="580"/>
      <c r="I83" s="580"/>
      <c r="J83" s="580"/>
      <c r="K83" s="581"/>
      <c r="L83" s="716"/>
      <c r="N83" s="582">
        <v>80</v>
      </c>
      <c r="O83" s="616" t="s">
        <v>658</v>
      </c>
      <c r="P83" s="590">
        <v>45.7</v>
      </c>
      <c r="Q83" s="591">
        <v>52.7</v>
      </c>
      <c r="R83" s="591">
        <v>1.6</v>
      </c>
      <c r="S83" s="744">
        <v>0</v>
      </c>
      <c r="T83" s="591"/>
      <c r="U83" s="591"/>
      <c r="V83" s="591"/>
      <c r="W83" s="591"/>
      <c r="X83" s="591"/>
      <c r="Y83" s="591"/>
      <c r="Z83" s="614"/>
      <c r="AA83" s="614"/>
      <c r="AB83" s="614"/>
      <c r="AC83" s="615"/>
      <c r="AD83" s="582">
        <v>80</v>
      </c>
      <c r="AE83" s="616" t="s">
        <v>658</v>
      </c>
      <c r="AF83" s="590">
        <v>23.3</v>
      </c>
      <c r="AG83" s="591">
        <v>59.9</v>
      </c>
      <c r="AH83" s="591">
        <v>16.7</v>
      </c>
      <c r="AI83" s="744">
        <v>0.1</v>
      </c>
      <c r="AJ83" s="591"/>
      <c r="AK83" s="591"/>
      <c r="AL83" s="591"/>
      <c r="AM83" s="591"/>
      <c r="AN83" s="591"/>
      <c r="AO83" s="591"/>
      <c r="AP83" s="614"/>
      <c r="AQ83" s="614"/>
      <c r="AR83" s="614"/>
      <c r="AS83" s="615"/>
    </row>
    <row r="84" spans="1:45" ht="33" customHeight="1">
      <c r="A84" s="1151"/>
      <c r="B84" s="1166"/>
      <c r="C84" s="717">
        <v>30.2</v>
      </c>
      <c r="D84" s="589">
        <v>50.4</v>
      </c>
      <c r="E84" s="589">
        <v>15.3</v>
      </c>
      <c r="F84" s="589">
        <v>3.5</v>
      </c>
      <c r="G84" s="738">
        <v>0.6</v>
      </c>
      <c r="H84" s="589"/>
      <c r="I84" s="589"/>
      <c r="J84" s="589"/>
      <c r="K84" s="718"/>
      <c r="L84" s="719"/>
      <c r="N84" s="582"/>
      <c r="O84" s="618"/>
      <c r="P84" s="590"/>
      <c r="Q84" s="591"/>
      <c r="R84" s="591"/>
      <c r="S84" s="591"/>
      <c r="T84" s="591"/>
      <c r="U84" s="591"/>
      <c r="V84" s="591"/>
      <c r="W84" s="591"/>
      <c r="X84" s="591"/>
      <c r="Y84" s="591"/>
      <c r="Z84" s="614"/>
      <c r="AA84" s="614"/>
      <c r="AB84" s="614"/>
      <c r="AC84" s="615"/>
      <c r="AD84" s="582"/>
      <c r="AE84" s="618"/>
      <c r="AF84" s="590"/>
      <c r="AG84" s="591"/>
      <c r="AH84" s="591"/>
      <c r="AI84" s="591"/>
      <c r="AJ84" s="591"/>
      <c r="AK84" s="591"/>
      <c r="AL84" s="591"/>
      <c r="AM84" s="591"/>
      <c r="AN84" s="591"/>
      <c r="AO84" s="591"/>
      <c r="AP84" s="614"/>
      <c r="AQ84" s="614"/>
      <c r="AR84" s="614"/>
      <c r="AS84" s="615"/>
    </row>
    <row r="85" spans="1:45" ht="33" customHeight="1">
      <c r="A85" s="1164">
        <v>41</v>
      </c>
      <c r="B85" s="1165" t="s">
        <v>538</v>
      </c>
      <c r="C85" s="579">
        <v>42.2</v>
      </c>
      <c r="D85" s="580">
        <v>45.4</v>
      </c>
      <c r="E85" s="580">
        <v>9.1</v>
      </c>
      <c r="F85" s="580">
        <v>2.9</v>
      </c>
      <c r="G85" s="737">
        <v>0.4</v>
      </c>
      <c r="H85" s="580"/>
      <c r="I85" s="580"/>
      <c r="J85" s="580"/>
      <c r="K85" s="581"/>
      <c r="L85" s="716"/>
      <c r="N85" s="582"/>
      <c r="O85" s="606"/>
      <c r="P85" s="617"/>
      <c r="Q85" s="591"/>
      <c r="R85" s="591"/>
      <c r="S85" s="591"/>
      <c r="T85" s="591"/>
      <c r="U85" s="591"/>
      <c r="V85" s="591"/>
      <c r="W85" s="591"/>
      <c r="X85" s="591"/>
      <c r="Y85" s="591"/>
      <c r="Z85" s="614"/>
      <c r="AA85" s="614"/>
      <c r="AB85" s="614"/>
      <c r="AC85" s="615"/>
      <c r="AD85" s="582"/>
      <c r="AE85" s="606"/>
      <c r="AF85" s="617"/>
      <c r="AG85" s="591"/>
      <c r="AH85" s="591"/>
      <c r="AI85" s="591"/>
      <c r="AJ85" s="591"/>
      <c r="AK85" s="591"/>
      <c r="AL85" s="591"/>
      <c r="AM85" s="591"/>
      <c r="AN85" s="591"/>
      <c r="AO85" s="591"/>
      <c r="AP85" s="614"/>
      <c r="AQ85" s="614"/>
      <c r="AR85" s="614"/>
      <c r="AS85" s="615"/>
    </row>
    <row r="86" spans="1:45" ht="33" customHeight="1">
      <c r="A86" s="1151"/>
      <c r="B86" s="1166"/>
      <c r="C86" s="717">
        <v>49.8</v>
      </c>
      <c r="D86" s="589">
        <v>41.9</v>
      </c>
      <c r="E86" s="589">
        <v>6</v>
      </c>
      <c r="F86" s="589">
        <v>1.8</v>
      </c>
      <c r="G86" s="738">
        <v>0.5</v>
      </c>
      <c r="H86" s="589"/>
      <c r="I86" s="589"/>
      <c r="J86" s="589"/>
      <c r="K86" s="718"/>
      <c r="L86" s="719"/>
      <c r="N86" s="582"/>
      <c r="O86" s="616"/>
      <c r="P86" s="619"/>
      <c r="Q86" s="596"/>
      <c r="R86" s="596"/>
      <c r="S86" s="596"/>
      <c r="T86" s="591"/>
      <c r="U86" s="596"/>
      <c r="V86" s="596"/>
      <c r="W86" s="596"/>
      <c r="X86" s="596"/>
      <c r="Y86" s="596"/>
      <c r="Z86" s="614"/>
      <c r="AA86" s="614"/>
      <c r="AB86" s="614"/>
      <c r="AC86" s="615"/>
      <c r="AD86" s="582"/>
      <c r="AE86" s="616"/>
      <c r="AF86" s="619"/>
      <c r="AG86" s="596"/>
      <c r="AH86" s="596"/>
      <c r="AI86" s="596"/>
      <c r="AJ86" s="591"/>
      <c r="AK86" s="596"/>
      <c r="AL86" s="596"/>
      <c r="AM86" s="596"/>
      <c r="AN86" s="596"/>
      <c r="AO86" s="596"/>
      <c r="AP86" s="614"/>
      <c r="AQ86" s="614"/>
      <c r="AR86" s="614"/>
      <c r="AS86" s="615"/>
    </row>
    <row r="87" spans="1:45" ht="33" customHeight="1">
      <c r="A87" s="1164">
        <v>42</v>
      </c>
      <c r="B87" s="1165" t="s">
        <v>539</v>
      </c>
      <c r="C87" s="579">
        <v>29.7</v>
      </c>
      <c r="D87" s="580">
        <v>40.5</v>
      </c>
      <c r="E87" s="580">
        <v>20.6</v>
      </c>
      <c r="F87" s="580">
        <v>8.8000000000000007</v>
      </c>
      <c r="G87" s="737">
        <v>0.4</v>
      </c>
      <c r="H87" s="580"/>
      <c r="I87" s="580"/>
      <c r="J87" s="580"/>
      <c r="K87" s="581"/>
      <c r="L87" s="716"/>
      <c r="N87" s="582"/>
      <c r="O87" s="583"/>
      <c r="P87" s="620"/>
      <c r="Q87" s="596"/>
      <c r="R87" s="596"/>
      <c r="S87" s="591"/>
      <c r="T87" s="596"/>
      <c r="U87" s="596"/>
      <c r="V87" s="596"/>
      <c r="W87" s="596"/>
      <c r="X87" s="596"/>
      <c r="Y87" s="596"/>
      <c r="Z87" s="596"/>
      <c r="AA87" s="614"/>
      <c r="AB87" s="614"/>
      <c r="AC87" s="615"/>
      <c r="AD87" s="582"/>
      <c r="AE87" s="583"/>
      <c r="AF87" s="620"/>
      <c r="AG87" s="596"/>
      <c r="AH87" s="596"/>
      <c r="AI87" s="591"/>
      <c r="AJ87" s="596"/>
      <c r="AK87" s="596"/>
      <c r="AL87" s="596"/>
      <c r="AM87" s="596"/>
      <c r="AN87" s="596"/>
      <c r="AO87" s="596"/>
      <c r="AP87" s="596"/>
      <c r="AQ87" s="614"/>
      <c r="AR87" s="614"/>
      <c r="AS87" s="615"/>
    </row>
    <row r="88" spans="1:45" ht="33" customHeight="1">
      <c r="A88" s="1151"/>
      <c r="B88" s="1166"/>
      <c r="C88" s="717">
        <v>24.4</v>
      </c>
      <c r="D88" s="589">
        <v>39.9</v>
      </c>
      <c r="E88" s="589">
        <v>25.2</v>
      </c>
      <c r="F88" s="589">
        <v>10.3</v>
      </c>
      <c r="G88" s="738">
        <v>0.3</v>
      </c>
      <c r="H88" s="589"/>
      <c r="I88" s="589"/>
      <c r="J88" s="589"/>
      <c r="K88" s="718"/>
      <c r="L88" s="719"/>
      <c r="N88" s="582"/>
      <c r="O88" s="616"/>
      <c r="P88" s="620"/>
      <c r="Q88" s="596"/>
      <c r="R88" s="596"/>
      <c r="S88" s="596"/>
      <c r="T88" s="591"/>
      <c r="U88" s="596"/>
      <c r="V88" s="596"/>
      <c r="W88" s="596"/>
      <c r="X88" s="596"/>
      <c r="Y88" s="596"/>
      <c r="Z88" s="596"/>
      <c r="AA88" s="614"/>
      <c r="AB88" s="614"/>
      <c r="AC88" s="615"/>
      <c r="AD88" s="582"/>
      <c r="AE88" s="616"/>
      <c r="AF88" s="620"/>
      <c r="AG88" s="596"/>
      <c r="AH88" s="596"/>
      <c r="AI88" s="596"/>
      <c r="AJ88" s="591"/>
      <c r="AK88" s="596"/>
      <c r="AL88" s="596"/>
      <c r="AM88" s="596"/>
      <c r="AN88" s="596"/>
      <c r="AO88" s="596"/>
      <c r="AP88" s="596"/>
      <c r="AQ88" s="614"/>
      <c r="AR88" s="614"/>
      <c r="AS88" s="615"/>
    </row>
    <row r="89" spans="1:45" ht="33" customHeight="1">
      <c r="A89" s="1164">
        <v>43</v>
      </c>
      <c r="B89" s="1165" t="s">
        <v>540</v>
      </c>
      <c r="C89" s="579">
        <v>63.2</v>
      </c>
      <c r="D89" s="580">
        <v>30.8</v>
      </c>
      <c r="E89" s="580">
        <v>3.7</v>
      </c>
      <c r="F89" s="580">
        <v>1.9</v>
      </c>
      <c r="G89" s="737">
        <v>0.5</v>
      </c>
      <c r="H89" s="580"/>
      <c r="I89" s="580"/>
      <c r="J89" s="580"/>
      <c r="K89" s="581"/>
      <c r="L89" s="716"/>
      <c r="N89" s="582"/>
      <c r="O89" s="616"/>
      <c r="P89" s="620"/>
      <c r="Q89" s="596"/>
      <c r="R89" s="596"/>
      <c r="S89" s="591"/>
      <c r="T89" s="596"/>
      <c r="U89" s="596"/>
      <c r="V89" s="596"/>
      <c r="W89" s="596"/>
      <c r="X89" s="596"/>
      <c r="Y89" s="596"/>
      <c r="Z89" s="614"/>
      <c r="AA89" s="614"/>
      <c r="AB89" s="614"/>
      <c r="AC89" s="615"/>
      <c r="AD89" s="582"/>
      <c r="AE89" s="616"/>
      <c r="AF89" s="620"/>
      <c r="AG89" s="596"/>
      <c r="AH89" s="596"/>
      <c r="AI89" s="591"/>
      <c r="AJ89" s="596"/>
      <c r="AK89" s="596"/>
      <c r="AL89" s="596"/>
      <c r="AM89" s="596"/>
      <c r="AN89" s="596"/>
      <c r="AO89" s="596"/>
      <c r="AP89" s="614"/>
      <c r="AQ89" s="614"/>
      <c r="AR89" s="614"/>
      <c r="AS89" s="615"/>
    </row>
    <row r="90" spans="1:45" ht="33" customHeight="1">
      <c r="A90" s="1151"/>
      <c r="B90" s="1166"/>
      <c r="C90" s="717">
        <v>62.4</v>
      </c>
      <c r="D90" s="589">
        <v>31.5</v>
      </c>
      <c r="E90" s="589">
        <v>4.0999999999999996</v>
      </c>
      <c r="F90" s="589">
        <v>1.6</v>
      </c>
      <c r="G90" s="738">
        <v>0.4</v>
      </c>
      <c r="H90" s="589"/>
      <c r="I90" s="589"/>
      <c r="J90" s="589"/>
      <c r="K90" s="718"/>
      <c r="L90" s="719"/>
      <c r="N90" s="582"/>
      <c r="O90" s="621"/>
      <c r="P90" s="620"/>
      <c r="Q90" s="596"/>
      <c r="R90" s="596"/>
      <c r="S90" s="596"/>
      <c r="T90" s="596"/>
      <c r="U90" s="596"/>
      <c r="V90" s="596"/>
      <c r="W90" s="596"/>
      <c r="X90" s="596"/>
      <c r="Y90" s="596"/>
      <c r="Z90" s="614"/>
      <c r="AA90" s="614"/>
      <c r="AB90" s="614"/>
      <c r="AC90" s="615"/>
      <c r="AD90" s="582"/>
      <c r="AE90" s="621"/>
      <c r="AF90" s="620"/>
      <c r="AG90" s="596"/>
      <c r="AH90" s="596"/>
      <c r="AI90" s="596"/>
      <c r="AJ90" s="596"/>
      <c r="AK90" s="596"/>
      <c r="AL90" s="596"/>
      <c r="AM90" s="596"/>
      <c r="AN90" s="596"/>
      <c r="AO90" s="596"/>
      <c r="AP90" s="614"/>
      <c r="AQ90" s="614"/>
      <c r="AR90" s="614"/>
      <c r="AS90" s="615"/>
    </row>
    <row r="91" spans="1:45" ht="33" customHeight="1">
      <c r="A91" s="1164">
        <v>44</v>
      </c>
      <c r="B91" s="1165" t="s">
        <v>541</v>
      </c>
      <c r="C91" s="579">
        <v>40.799999999999997</v>
      </c>
      <c r="D91" s="580">
        <v>46.2</v>
      </c>
      <c r="E91" s="580">
        <v>10</v>
      </c>
      <c r="F91" s="580">
        <v>2.5</v>
      </c>
      <c r="G91" s="737">
        <v>0.6</v>
      </c>
      <c r="H91" s="580"/>
      <c r="I91" s="580"/>
      <c r="J91" s="580"/>
      <c r="K91" s="581"/>
      <c r="L91" s="716"/>
      <c r="N91" s="582"/>
      <c r="O91" s="622"/>
      <c r="P91" s="620"/>
      <c r="Q91" s="596"/>
      <c r="R91" s="596"/>
      <c r="S91" s="596"/>
      <c r="T91" s="596"/>
      <c r="U91" s="596"/>
      <c r="V91" s="596"/>
      <c r="W91" s="596"/>
      <c r="X91" s="596"/>
      <c r="Y91" s="596"/>
      <c r="Z91" s="614"/>
      <c r="AA91" s="614"/>
      <c r="AB91" s="614"/>
      <c r="AC91" s="615"/>
      <c r="AD91" s="582"/>
      <c r="AE91" s="622"/>
      <c r="AF91" s="620"/>
      <c r="AG91" s="596"/>
      <c r="AH91" s="596"/>
      <c r="AI91" s="596"/>
      <c r="AJ91" s="596"/>
      <c r="AK91" s="596"/>
      <c r="AL91" s="596"/>
      <c r="AM91" s="596"/>
      <c r="AN91" s="596"/>
      <c r="AO91" s="596"/>
      <c r="AP91" s="614"/>
      <c r="AQ91" s="614"/>
      <c r="AR91" s="614"/>
      <c r="AS91" s="615"/>
    </row>
    <row r="92" spans="1:45" ht="33" customHeight="1">
      <c r="A92" s="1151"/>
      <c r="B92" s="1166"/>
      <c r="C92" s="717">
        <v>32</v>
      </c>
      <c r="D92" s="589">
        <v>50.7</v>
      </c>
      <c r="E92" s="589">
        <v>13.6</v>
      </c>
      <c r="F92" s="589">
        <v>3</v>
      </c>
      <c r="G92" s="738">
        <v>0.5</v>
      </c>
      <c r="H92" s="589"/>
      <c r="I92" s="589"/>
      <c r="J92" s="589"/>
      <c r="K92" s="718"/>
      <c r="L92" s="719"/>
      <c r="N92" s="582"/>
      <c r="O92" s="611"/>
      <c r="P92" s="620"/>
      <c r="Q92" s="596"/>
      <c r="R92" s="596"/>
      <c r="S92" s="596"/>
      <c r="T92" s="596"/>
      <c r="U92" s="596"/>
      <c r="V92" s="596"/>
      <c r="W92" s="596"/>
      <c r="X92" s="596"/>
      <c r="Y92" s="596"/>
      <c r="Z92" s="614"/>
      <c r="AA92" s="614"/>
      <c r="AB92" s="614"/>
      <c r="AC92" s="615"/>
      <c r="AD92" s="582"/>
      <c r="AE92" s="611"/>
      <c r="AF92" s="620"/>
      <c r="AG92" s="596"/>
      <c r="AH92" s="596"/>
      <c r="AI92" s="596"/>
      <c r="AJ92" s="596"/>
      <c r="AK92" s="596"/>
      <c r="AL92" s="596"/>
      <c r="AM92" s="596"/>
      <c r="AN92" s="596"/>
      <c r="AO92" s="596"/>
      <c r="AP92" s="614"/>
      <c r="AQ92" s="614"/>
      <c r="AR92" s="614"/>
      <c r="AS92" s="615"/>
    </row>
    <row r="93" spans="1:45" ht="33" customHeight="1">
      <c r="A93" s="1164">
        <v>45</v>
      </c>
      <c r="B93" s="1165" t="s">
        <v>542</v>
      </c>
      <c r="C93" s="579">
        <v>52.2</v>
      </c>
      <c r="D93" s="580">
        <v>38.6</v>
      </c>
      <c r="E93" s="580">
        <v>6.3</v>
      </c>
      <c r="F93" s="580">
        <v>2.4</v>
      </c>
      <c r="G93" s="737">
        <v>0.6</v>
      </c>
      <c r="H93" s="580"/>
      <c r="I93" s="580"/>
      <c r="J93" s="580"/>
      <c r="K93" s="581"/>
      <c r="L93" s="716"/>
      <c r="N93" s="582"/>
      <c r="O93" s="611"/>
      <c r="P93" s="620"/>
      <c r="Q93" s="596"/>
      <c r="R93" s="596"/>
      <c r="S93" s="596"/>
      <c r="T93" s="596"/>
      <c r="U93" s="596"/>
      <c r="V93" s="596"/>
      <c r="W93" s="596"/>
      <c r="X93" s="596"/>
      <c r="Y93" s="596"/>
      <c r="Z93" s="614"/>
      <c r="AA93" s="614"/>
      <c r="AB93" s="614"/>
      <c r="AC93" s="615"/>
      <c r="AD93" s="582"/>
      <c r="AE93" s="611"/>
      <c r="AF93" s="620"/>
      <c r="AG93" s="596"/>
      <c r="AH93" s="596"/>
      <c r="AI93" s="596"/>
      <c r="AJ93" s="596"/>
      <c r="AK93" s="596"/>
      <c r="AL93" s="596"/>
      <c r="AM93" s="596"/>
      <c r="AN93" s="596"/>
      <c r="AO93" s="596"/>
      <c r="AP93" s="614"/>
      <c r="AQ93" s="614"/>
      <c r="AR93" s="614"/>
      <c r="AS93" s="615"/>
    </row>
    <row r="94" spans="1:45" ht="33" customHeight="1">
      <c r="A94" s="1151"/>
      <c r="B94" s="1166"/>
      <c r="C94" s="717">
        <v>52.3</v>
      </c>
      <c r="D94" s="589">
        <v>38.299999999999997</v>
      </c>
      <c r="E94" s="589">
        <v>6.7</v>
      </c>
      <c r="F94" s="589">
        <v>2.1</v>
      </c>
      <c r="G94" s="738">
        <v>0.5</v>
      </c>
      <c r="H94" s="589"/>
      <c r="I94" s="589"/>
      <c r="J94" s="589"/>
      <c r="K94" s="718"/>
      <c r="L94" s="719"/>
      <c r="N94" s="582"/>
      <c r="O94" s="611"/>
      <c r="P94" s="620"/>
      <c r="Q94" s="596"/>
      <c r="R94" s="596"/>
      <c r="S94" s="596"/>
      <c r="T94" s="596"/>
      <c r="U94" s="596"/>
      <c r="V94" s="596"/>
      <c r="W94" s="596"/>
      <c r="X94" s="596"/>
      <c r="Y94" s="596"/>
      <c r="Z94" s="614"/>
      <c r="AA94" s="614"/>
      <c r="AB94" s="614"/>
      <c r="AC94" s="615"/>
      <c r="AD94" s="582"/>
      <c r="AE94" s="611"/>
      <c r="AF94" s="620"/>
      <c r="AG94" s="596"/>
      <c r="AH94" s="596"/>
      <c r="AI94" s="596"/>
      <c r="AJ94" s="596"/>
      <c r="AK94" s="596"/>
      <c r="AL94" s="596"/>
      <c r="AM94" s="596"/>
      <c r="AN94" s="596"/>
      <c r="AO94" s="596"/>
      <c r="AP94" s="614"/>
      <c r="AQ94" s="614"/>
      <c r="AR94" s="614"/>
      <c r="AS94" s="615"/>
    </row>
    <row r="95" spans="1:45" ht="33" customHeight="1">
      <c r="A95" s="1164">
        <v>46</v>
      </c>
      <c r="B95" s="1165" t="s">
        <v>543</v>
      </c>
      <c r="C95" s="579">
        <v>31.2</v>
      </c>
      <c r="D95" s="580">
        <v>49.7</v>
      </c>
      <c r="E95" s="580">
        <v>14.9</v>
      </c>
      <c r="F95" s="580">
        <v>3.4</v>
      </c>
      <c r="G95" s="737">
        <v>0.9</v>
      </c>
      <c r="H95" s="580"/>
      <c r="I95" s="580"/>
      <c r="J95" s="580"/>
      <c r="K95" s="581"/>
      <c r="L95" s="716"/>
      <c r="N95" s="582"/>
      <c r="O95" s="611"/>
      <c r="P95" s="623"/>
      <c r="Q95" s="596"/>
      <c r="R95" s="596"/>
      <c r="S95" s="596"/>
      <c r="T95" s="596"/>
      <c r="U95" s="596"/>
      <c r="V95" s="596"/>
      <c r="W95" s="596"/>
      <c r="X95" s="596"/>
      <c r="Y95" s="596"/>
      <c r="Z95" s="614"/>
      <c r="AA95" s="614"/>
      <c r="AB95" s="614"/>
      <c r="AC95" s="615"/>
      <c r="AD95" s="582"/>
      <c r="AE95" s="611"/>
      <c r="AF95" s="623"/>
      <c r="AG95" s="596"/>
      <c r="AH95" s="596"/>
      <c r="AI95" s="596"/>
      <c r="AJ95" s="596"/>
      <c r="AK95" s="596"/>
      <c r="AL95" s="596"/>
      <c r="AM95" s="596"/>
      <c r="AN95" s="596"/>
      <c r="AO95" s="596"/>
      <c r="AP95" s="614"/>
      <c r="AQ95" s="614"/>
      <c r="AR95" s="614"/>
      <c r="AS95" s="615"/>
    </row>
    <row r="96" spans="1:45" ht="33" customHeight="1">
      <c r="A96" s="1151"/>
      <c r="B96" s="1166"/>
      <c r="C96" s="717">
        <v>26.2</v>
      </c>
      <c r="D96" s="589">
        <v>52.5</v>
      </c>
      <c r="E96" s="589">
        <v>17.100000000000001</v>
      </c>
      <c r="F96" s="589">
        <v>3.4</v>
      </c>
      <c r="G96" s="738">
        <v>0.8</v>
      </c>
      <c r="H96" s="589"/>
      <c r="I96" s="589"/>
      <c r="J96" s="589"/>
      <c r="K96" s="718"/>
      <c r="L96" s="719"/>
      <c r="N96" s="582"/>
      <c r="O96" s="611"/>
      <c r="P96" s="623"/>
      <c r="Q96" s="596"/>
      <c r="R96" s="596"/>
      <c r="S96" s="596"/>
      <c r="T96" s="596"/>
      <c r="U96" s="596"/>
      <c r="V96" s="596"/>
      <c r="W96" s="596"/>
      <c r="X96" s="596"/>
      <c r="Y96" s="596"/>
      <c r="Z96" s="614"/>
      <c r="AA96" s="614"/>
      <c r="AB96" s="614"/>
      <c r="AC96" s="615"/>
      <c r="AD96" s="582"/>
      <c r="AE96" s="611"/>
      <c r="AF96" s="623"/>
      <c r="AG96" s="596"/>
      <c r="AH96" s="596"/>
      <c r="AI96" s="596"/>
      <c r="AJ96" s="596"/>
      <c r="AK96" s="596"/>
      <c r="AL96" s="596"/>
      <c r="AM96" s="596"/>
      <c r="AN96" s="596"/>
      <c r="AO96" s="596"/>
      <c r="AP96" s="614"/>
      <c r="AQ96" s="614"/>
      <c r="AR96" s="614"/>
      <c r="AS96" s="615"/>
    </row>
    <row r="97" spans="1:45" ht="33" customHeight="1">
      <c r="A97" s="1164">
        <v>47</v>
      </c>
      <c r="B97" s="1165" t="s">
        <v>544</v>
      </c>
      <c r="C97" s="579">
        <v>32</v>
      </c>
      <c r="D97" s="580">
        <v>49.1</v>
      </c>
      <c r="E97" s="580">
        <v>14.3</v>
      </c>
      <c r="F97" s="580">
        <v>3.5</v>
      </c>
      <c r="G97" s="737">
        <v>1.1000000000000001</v>
      </c>
      <c r="H97" s="580"/>
      <c r="I97" s="580"/>
      <c r="J97" s="580"/>
      <c r="K97" s="581"/>
      <c r="L97" s="716"/>
      <c r="N97" s="582"/>
      <c r="O97" s="622"/>
      <c r="P97" s="623"/>
      <c r="Q97" s="596"/>
      <c r="R97" s="596"/>
      <c r="S97" s="596"/>
      <c r="T97" s="596"/>
      <c r="U97" s="596"/>
      <c r="V97" s="596"/>
      <c r="W97" s="596"/>
      <c r="X97" s="596"/>
      <c r="Y97" s="596"/>
      <c r="Z97" s="614"/>
      <c r="AA97" s="614"/>
      <c r="AB97" s="614"/>
      <c r="AC97" s="615"/>
      <c r="AD97" s="582"/>
      <c r="AE97" s="622"/>
      <c r="AF97" s="623"/>
      <c r="AG97" s="596"/>
      <c r="AH97" s="596"/>
      <c r="AI97" s="596"/>
      <c r="AJ97" s="596"/>
      <c r="AK97" s="596"/>
      <c r="AL97" s="596"/>
      <c r="AM97" s="596"/>
      <c r="AN97" s="596"/>
      <c r="AO97" s="596"/>
      <c r="AP97" s="614"/>
      <c r="AQ97" s="614"/>
      <c r="AR97" s="614"/>
      <c r="AS97" s="615"/>
    </row>
    <row r="98" spans="1:45" ht="33" customHeight="1">
      <c r="A98" s="1151"/>
      <c r="B98" s="1166"/>
      <c r="C98" s="717">
        <v>28.8</v>
      </c>
      <c r="D98" s="589">
        <v>51.7</v>
      </c>
      <c r="E98" s="589">
        <v>15.3</v>
      </c>
      <c r="F98" s="589">
        <v>3.1</v>
      </c>
      <c r="G98" s="738">
        <v>1.1000000000000001</v>
      </c>
      <c r="H98" s="589"/>
      <c r="I98" s="589"/>
      <c r="J98" s="589"/>
      <c r="K98" s="718"/>
      <c r="L98" s="719"/>
      <c r="N98" s="582"/>
      <c r="O98" s="624"/>
      <c r="P98" s="623"/>
      <c r="Q98" s="596"/>
      <c r="R98" s="596"/>
      <c r="S98" s="596"/>
      <c r="T98" s="596"/>
      <c r="U98" s="596"/>
      <c r="V98" s="596"/>
      <c r="W98" s="596"/>
      <c r="X98" s="596"/>
      <c r="Y98" s="596"/>
      <c r="Z98" s="614"/>
      <c r="AA98" s="614"/>
      <c r="AB98" s="614"/>
      <c r="AC98" s="615"/>
      <c r="AD98" s="625"/>
      <c r="AE98" s="624"/>
      <c r="AF98" s="626"/>
      <c r="AG98" s="627"/>
      <c r="AH98" s="627"/>
      <c r="AI98" s="627"/>
      <c r="AJ98" s="628"/>
      <c r="AK98" s="627"/>
      <c r="AL98" s="627"/>
      <c r="AM98" s="627"/>
      <c r="AN98" s="627"/>
      <c r="AO98" s="627"/>
      <c r="AP98" s="627"/>
      <c r="AQ98" s="627"/>
      <c r="AR98" s="627"/>
      <c r="AS98" s="629"/>
    </row>
    <row r="99" spans="1:45" ht="33" customHeight="1">
      <c r="A99" s="1164">
        <v>48</v>
      </c>
      <c r="B99" s="1165" t="s">
        <v>545</v>
      </c>
      <c r="C99" s="579">
        <v>30.5</v>
      </c>
      <c r="D99" s="580">
        <v>47.4</v>
      </c>
      <c r="E99" s="580">
        <v>17</v>
      </c>
      <c r="F99" s="580">
        <v>3.9</v>
      </c>
      <c r="G99" s="737">
        <v>1.2</v>
      </c>
      <c r="H99" s="580"/>
      <c r="I99" s="580"/>
      <c r="J99" s="580"/>
      <c r="K99" s="581"/>
      <c r="L99" s="716"/>
      <c r="N99" s="582"/>
      <c r="O99" s="624"/>
      <c r="P99" s="623"/>
      <c r="Q99" s="596"/>
      <c r="R99" s="596"/>
      <c r="S99" s="596"/>
      <c r="T99" s="596"/>
      <c r="U99" s="596"/>
      <c r="V99" s="596"/>
      <c r="W99" s="596"/>
      <c r="X99" s="596"/>
      <c r="Y99" s="596"/>
      <c r="Z99" s="614"/>
      <c r="AA99" s="614"/>
      <c r="AB99" s="614"/>
      <c r="AC99" s="615"/>
      <c r="AD99" s="625"/>
      <c r="AE99" s="624"/>
      <c r="AF99" s="626"/>
      <c r="AG99" s="627"/>
      <c r="AH99" s="627"/>
      <c r="AI99" s="627"/>
      <c r="AJ99" s="628"/>
      <c r="AK99" s="627"/>
      <c r="AL99" s="627"/>
      <c r="AM99" s="627"/>
      <c r="AN99" s="627"/>
      <c r="AO99" s="627"/>
      <c r="AP99" s="627"/>
      <c r="AQ99" s="627"/>
      <c r="AR99" s="627"/>
      <c r="AS99" s="629"/>
    </row>
    <row r="100" spans="1:45" ht="33" customHeight="1">
      <c r="A100" s="1151"/>
      <c r="B100" s="1166"/>
      <c r="C100" s="717">
        <v>28.3</v>
      </c>
      <c r="D100" s="589">
        <v>48.4</v>
      </c>
      <c r="E100" s="589">
        <v>18.3</v>
      </c>
      <c r="F100" s="589">
        <v>3.9</v>
      </c>
      <c r="G100" s="738">
        <v>1.2</v>
      </c>
      <c r="H100" s="589"/>
      <c r="I100" s="589"/>
      <c r="J100" s="589"/>
      <c r="K100" s="718"/>
      <c r="L100" s="719"/>
      <c r="N100" s="625"/>
      <c r="O100" s="624"/>
      <c r="P100" s="623"/>
      <c r="Q100" s="596"/>
      <c r="R100" s="596"/>
      <c r="S100" s="596"/>
      <c r="T100" s="596"/>
      <c r="U100" s="596"/>
      <c r="V100" s="596"/>
      <c r="W100" s="596"/>
      <c r="X100" s="596"/>
      <c r="Y100" s="596"/>
      <c r="Z100" s="614"/>
      <c r="AA100" s="614"/>
      <c r="AB100" s="614"/>
      <c r="AC100" s="615"/>
      <c r="AD100" s="625"/>
      <c r="AE100" s="624"/>
      <c r="AF100" s="626"/>
      <c r="AG100" s="627"/>
      <c r="AH100" s="627"/>
      <c r="AI100" s="627"/>
      <c r="AJ100" s="628"/>
      <c r="AK100" s="627"/>
      <c r="AL100" s="627"/>
      <c r="AM100" s="627"/>
      <c r="AN100" s="627"/>
      <c r="AO100" s="627"/>
      <c r="AP100" s="627"/>
      <c r="AQ100" s="627"/>
      <c r="AR100" s="627"/>
      <c r="AS100" s="629"/>
    </row>
    <row r="101" spans="1:45" ht="33" customHeight="1">
      <c r="A101" s="1164">
        <v>49</v>
      </c>
      <c r="B101" s="1165" t="s">
        <v>546</v>
      </c>
      <c r="C101" s="579">
        <v>33.4</v>
      </c>
      <c r="D101" s="580">
        <v>49.6</v>
      </c>
      <c r="E101" s="580">
        <v>12.9</v>
      </c>
      <c r="F101" s="580">
        <v>3.1</v>
      </c>
      <c r="G101" s="737">
        <v>1</v>
      </c>
      <c r="H101" s="580"/>
      <c r="I101" s="580"/>
      <c r="J101" s="580"/>
      <c r="K101" s="581"/>
      <c r="L101" s="716"/>
      <c r="N101" s="625"/>
      <c r="O101" s="624"/>
      <c r="P101" s="623"/>
      <c r="Q101" s="596"/>
      <c r="R101" s="596"/>
      <c r="S101" s="596"/>
      <c r="T101" s="596"/>
      <c r="U101" s="596"/>
      <c r="V101" s="596"/>
      <c r="W101" s="596"/>
      <c r="X101" s="596"/>
      <c r="Y101" s="596"/>
      <c r="Z101" s="614"/>
      <c r="AA101" s="614"/>
      <c r="AB101" s="614"/>
      <c r="AC101" s="615"/>
      <c r="AD101" s="625"/>
      <c r="AE101" s="624"/>
      <c r="AF101" s="626"/>
      <c r="AG101" s="627"/>
      <c r="AH101" s="627"/>
      <c r="AI101" s="627"/>
      <c r="AJ101" s="628"/>
      <c r="AK101" s="627"/>
      <c r="AL101" s="627"/>
      <c r="AM101" s="627"/>
      <c r="AN101" s="627"/>
      <c r="AO101" s="627"/>
      <c r="AP101" s="627"/>
      <c r="AQ101" s="627"/>
      <c r="AR101" s="627"/>
      <c r="AS101" s="629"/>
    </row>
    <row r="102" spans="1:45" ht="33" customHeight="1">
      <c r="A102" s="1151"/>
      <c r="B102" s="1166"/>
      <c r="C102" s="717">
        <v>30.1</v>
      </c>
      <c r="D102" s="589">
        <v>51.9</v>
      </c>
      <c r="E102" s="589">
        <v>14</v>
      </c>
      <c r="F102" s="589">
        <v>2.9</v>
      </c>
      <c r="G102" s="738">
        <v>1.1000000000000001</v>
      </c>
      <c r="H102" s="589"/>
      <c r="I102" s="589"/>
      <c r="J102" s="589"/>
      <c r="K102" s="718"/>
      <c r="L102" s="719"/>
      <c r="N102" s="630"/>
      <c r="O102" s="624"/>
      <c r="P102" s="623"/>
      <c r="Q102" s="596"/>
      <c r="R102" s="596"/>
      <c r="S102" s="596"/>
      <c r="T102" s="596"/>
      <c r="U102" s="596"/>
      <c r="V102" s="596"/>
      <c r="W102" s="596"/>
      <c r="X102" s="596"/>
      <c r="Y102" s="596"/>
      <c r="Z102" s="614"/>
      <c r="AA102" s="614"/>
      <c r="AB102" s="614"/>
      <c r="AC102" s="615"/>
      <c r="AD102" s="630"/>
      <c r="AE102" s="624"/>
      <c r="AF102" s="626"/>
      <c r="AG102" s="627"/>
      <c r="AH102" s="627"/>
      <c r="AI102" s="627"/>
      <c r="AJ102" s="628"/>
      <c r="AK102" s="627"/>
      <c r="AL102" s="627"/>
      <c r="AM102" s="627"/>
      <c r="AN102" s="627"/>
      <c r="AO102" s="627"/>
      <c r="AP102" s="627"/>
      <c r="AQ102" s="627"/>
      <c r="AR102" s="627"/>
      <c r="AS102" s="629"/>
    </row>
    <row r="103" spans="1:45" ht="33" customHeight="1">
      <c r="A103" s="1164">
        <v>50</v>
      </c>
      <c r="B103" s="1165" t="s">
        <v>547</v>
      </c>
      <c r="C103" s="579">
        <v>31.3</v>
      </c>
      <c r="D103" s="580">
        <v>29.9</v>
      </c>
      <c r="E103" s="580">
        <v>23.1</v>
      </c>
      <c r="F103" s="580">
        <v>15.3</v>
      </c>
      <c r="G103" s="737">
        <v>0.4</v>
      </c>
      <c r="H103" s="580"/>
      <c r="I103" s="580"/>
      <c r="J103" s="580"/>
      <c r="K103" s="581"/>
      <c r="L103" s="716"/>
      <c r="N103" s="630"/>
      <c r="O103" s="624"/>
      <c r="P103" s="623"/>
      <c r="Q103" s="596"/>
      <c r="R103" s="596"/>
      <c r="S103" s="596"/>
      <c r="T103" s="596"/>
      <c r="U103" s="596"/>
      <c r="V103" s="596"/>
      <c r="W103" s="596"/>
      <c r="X103" s="596"/>
      <c r="Y103" s="596"/>
      <c r="Z103" s="614"/>
      <c r="AA103" s="614"/>
      <c r="AB103" s="614"/>
      <c r="AC103" s="615"/>
      <c r="AD103" s="630"/>
      <c r="AE103" s="624"/>
      <c r="AF103" s="626"/>
      <c r="AG103" s="627"/>
      <c r="AH103" s="627"/>
      <c r="AI103" s="627"/>
      <c r="AJ103" s="628"/>
      <c r="AK103" s="627"/>
      <c r="AL103" s="627"/>
      <c r="AM103" s="627"/>
      <c r="AN103" s="627"/>
      <c r="AO103" s="627"/>
      <c r="AP103" s="627"/>
      <c r="AQ103" s="627"/>
      <c r="AR103" s="627"/>
      <c r="AS103" s="629"/>
    </row>
    <row r="104" spans="1:45" ht="33" customHeight="1">
      <c r="A104" s="1151"/>
      <c r="B104" s="1166"/>
      <c r="C104" s="717">
        <v>29.4</v>
      </c>
      <c r="D104" s="589">
        <v>27.8</v>
      </c>
      <c r="E104" s="589">
        <v>24.7</v>
      </c>
      <c r="F104" s="589">
        <v>17.8</v>
      </c>
      <c r="G104" s="738">
        <v>0.3</v>
      </c>
      <c r="H104" s="589"/>
      <c r="I104" s="589"/>
      <c r="J104" s="589"/>
      <c r="K104" s="718"/>
      <c r="L104" s="719"/>
      <c r="N104" s="630"/>
      <c r="O104" s="624"/>
      <c r="P104" s="631"/>
      <c r="Q104" s="596"/>
      <c r="R104" s="596"/>
      <c r="S104" s="596"/>
      <c r="T104" s="596"/>
      <c r="U104" s="596"/>
      <c r="V104" s="596"/>
      <c r="W104" s="596"/>
      <c r="X104" s="596"/>
      <c r="Y104" s="596"/>
      <c r="Z104" s="614"/>
      <c r="AA104" s="614"/>
      <c r="AB104" s="614"/>
      <c r="AC104" s="615"/>
      <c r="AD104" s="630"/>
      <c r="AE104" s="624"/>
      <c r="AF104" s="626"/>
      <c r="AG104" s="627"/>
      <c r="AH104" s="627"/>
      <c r="AI104" s="627"/>
      <c r="AJ104" s="628"/>
      <c r="AK104" s="627"/>
      <c r="AL104" s="627"/>
      <c r="AM104" s="627"/>
      <c r="AN104" s="627"/>
      <c r="AO104" s="627"/>
      <c r="AP104" s="627"/>
      <c r="AQ104" s="627"/>
      <c r="AR104" s="627"/>
      <c r="AS104" s="629"/>
    </row>
    <row r="105" spans="1:45" ht="33" customHeight="1">
      <c r="A105" s="1164">
        <v>51</v>
      </c>
      <c r="B105" s="1165" t="s">
        <v>548</v>
      </c>
      <c r="C105" s="579">
        <v>53.2</v>
      </c>
      <c r="D105" s="580">
        <v>34.4</v>
      </c>
      <c r="E105" s="580">
        <v>8.4</v>
      </c>
      <c r="F105" s="580">
        <v>3.6</v>
      </c>
      <c r="G105" s="737">
        <v>0.4</v>
      </c>
      <c r="H105" s="580"/>
      <c r="I105" s="580"/>
      <c r="J105" s="580"/>
      <c r="K105" s="581"/>
      <c r="L105" s="716"/>
      <c r="N105" s="630"/>
      <c r="O105" s="624"/>
      <c r="P105" s="623"/>
      <c r="Q105" s="596"/>
      <c r="R105" s="596"/>
      <c r="S105" s="596"/>
      <c r="T105" s="596"/>
      <c r="U105" s="596"/>
      <c r="V105" s="596"/>
      <c r="W105" s="596"/>
      <c r="X105" s="596"/>
      <c r="Y105" s="596"/>
      <c r="Z105" s="614"/>
      <c r="AA105" s="614"/>
      <c r="AB105" s="614"/>
      <c r="AC105" s="615"/>
      <c r="AD105" s="630"/>
      <c r="AE105" s="624"/>
      <c r="AF105" s="626"/>
      <c r="AG105" s="627"/>
      <c r="AH105" s="627"/>
      <c r="AI105" s="627"/>
      <c r="AJ105" s="628"/>
      <c r="AK105" s="627"/>
      <c r="AL105" s="627"/>
      <c r="AM105" s="627"/>
      <c r="AN105" s="627"/>
      <c r="AO105" s="627"/>
      <c r="AP105" s="627"/>
      <c r="AQ105" s="627"/>
      <c r="AR105" s="627"/>
      <c r="AS105" s="629"/>
    </row>
    <row r="106" spans="1:45" ht="33" customHeight="1">
      <c r="A106" s="1151"/>
      <c r="B106" s="1166"/>
      <c r="C106" s="717">
        <v>52.8</v>
      </c>
      <c r="D106" s="589">
        <v>34.4</v>
      </c>
      <c r="E106" s="589">
        <v>8.8000000000000007</v>
      </c>
      <c r="F106" s="589">
        <v>3.6</v>
      </c>
      <c r="G106" s="738">
        <v>0.3</v>
      </c>
      <c r="H106" s="589"/>
      <c r="I106" s="589"/>
      <c r="J106" s="589"/>
      <c r="K106" s="718"/>
      <c r="L106" s="719"/>
      <c r="N106" s="630"/>
      <c r="O106" s="624"/>
      <c r="P106" s="623"/>
      <c r="Q106" s="596"/>
      <c r="R106" s="596"/>
      <c r="S106" s="596"/>
      <c r="T106" s="596"/>
      <c r="U106" s="596"/>
      <c r="V106" s="596"/>
      <c r="W106" s="596"/>
      <c r="X106" s="596"/>
      <c r="Y106" s="596"/>
      <c r="Z106" s="614"/>
      <c r="AA106" s="614"/>
      <c r="AB106" s="614"/>
      <c r="AC106" s="615"/>
      <c r="AD106" s="630"/>
      <c r="AE106" s="624"/>
      <c r="AF106" s="626"/>
      <c r="AG106" s="627"/>
      <c r="AH106" s="627"/>
      <c r="AI106" s="627"/>
      <c r="AJ106" s="628"/>
      <c r="AK106" s="627"/>
      <c r="AL106" s="627"/>
      <c r="AM106" s="627"/>
      <c r="AN106" s="627"/>
      <c r="AO106" s="627"/>
      <c r="AP106" s="627"/>
      <c r="AQ106" s="627"/>
      <c r="AR106" s="627"/>
      <c r="AS106" s="629"/>
    </row>
    <row r="107" spans="1:45" ht="33" customHeight="1">
      <c r="A107" s="1164">
        <v>52</v>
      </c>
      <c r="B107" s="1165" t="s">
        <v>549</v>
      </c>
      <c r="C107" s="579">
        <v>39.9</v>
      </c>
      <c r="D107" s="580">
        <v>40.4</v>
      </c>
      <c r="E107" s="580">
        <v>13.5</v>
      </c>
      <c r="F107" s="580">
        <v>5.6</v>
      </c>
      <c r="G107" s="737">
        <v>0.6</v>
      </c>
      <c r="H107" s="580"/>
      <c r="I107" s="580"/>
      <c r="J107" s="580"/>
      <c r="K107" s="581"/>
      <c r="L107" s="716"/>
      <c r="N107" s="630"/>
      <c r="O107" s="624"/>
      <c r="P107" s="623"/>
      <c r="Q107" s="596"/>
      <c r="R107" s="596"/>
      <c r="S107" s="596"/>
      <c r="T107" s="596"/>
      <c r="U107" s="596"/>
      <c r="V107" s="596"/>
      <c r="W107" s="596"/>
      <c r="X107" s="596"/>
      <c r="Y107" s="596"/>
      <c r="Z107" s="614"/>
      <c r="AA107" s="614"/>
      <c r="AB107" s="614"/>
      <c r="AC107" s="615"/>
      <c r="AD107" s="630"/>
      <c r="AE107" s="624"/>
      <c r="AF107" s="626"/>
      <c r="AG107" s="627"/>
      <c r="AH107" s="627"/>
      <c r="AI107" s="627"/>
      <c r="AJ107" s="628"/>
      <c r="AK107" s="627"/>
      <c r="AL107" s="627"/>
      <c r="AM107" s="627"/>
      <c r="AN107" s="627"/>
      <c r="AO107" s="627"/>
      <c r="AP107" s="627"/>
      <c r="AQ107" s="627"/>
      <c r="AR107" s="627"/>
      <c r="AS107" s="629"/>
    </row>
    <row r="108" spans="1:45" ht="33" customHeight="1">
      <c r="A108" s="1151"/>
      <c r="B108" s="1166"/>
      <c r="C108" s="717">
        <v>35.1</v>
      </c>
      <c r="D108" s="589">
        <v>40.6</v>
      </c>
      <c r="E108" s="589">
        <v>17.2</v>
      </c>
      <c r="F108" s="589">
        <v>6.6</v>
      </c>
      <c r="G108" s="738">
        <v>0.5</v>
      </c>
      <c r="H108" s="589"/>
      <c r="I108" s="589"/>
      <c r="J108" s="589"/>
      <c r="K108" s="718"/>
      <c r="L108" s="719"/>
      <c r="N108" s="630"/>
      <c r="O108" s="624"/>
      <c r="P108" s="623"/>
      <c r="Q108" s="596"/>
      <c r="R108" s="596"/>
      <c r="S108" s="596"/>
      <c r="T108" s="596"/>
      <c r="U108" s="596"/>
      <c r="V108" s="596"/>
      <c r="W108" s="596"/>
      <c r="X108" s="596"/>
      <c r="Y108" s="596"/>
      <c r="Z108" s="614"/>
      <c r="AA108" s="614"/>
      <c r="AB108" s="614"/>
      <c r="AC108" s="615"/>
      <c r="AD108" s="630"/>
      <c r="AE108" s="624"/>
      <c r="AF108" s="626"/>
      <c r="AG108" s="627"/>
      <c r="AH108" s="627"/>
      <c r="AI108" s="627"/>
      <c r="AJ108" s="628"/>
      <c r="AK108" s="627"/>
      <c r="AL108" s="627"/>
      <c r="AM108" s="627"/>
      <c r="AN108" s="627"/>
      <c r="AO108" s="627"/>
      <c r="AP108" s="627"/>
      <c r="AQ108" s="627"/>
      <c r="AR108" s="627"/>
      <c r="AS108" s="629"/>
    </row>
    <row r="109" spans="1:45" ht="33" customHeight="1">
      <c r="A109" s="1164">
        <v>53</v>
      </c>
      <c r="B109" s="1165" t="s">
        <v>550</v>
      </c>
      <c r="C109" s="579">
        <v>40.9</v>
      </c>
      <c r="D109" s="580">
        <v>38.4</v>
      </c>
      <c r="E109" s="580">
        <v>14.1</v>
      </c>
      <c r="F109" s="580">
        <v>5.9</v>
      </c>
      <c r="G109" s="737">
        <v>0.6</v>
      </c>
      <c r="H109" s="580"/>
      <c r="I109" s="580"/>
      <c r="J109" s="580"/>
      <c r="K109" s="581"/>
      <c r="L109" s="716"/>
      <c r="N109" s="630"/>
      <c r="O109" s="624"/>
      <c r="P109" s="623"/>
      <c r="Q109" s="596"/>
      <c r="R109" s="596"/>
      <c r="S109" s="596"/>
      <c r="T109" s="596"/>
      <c r="U109" s="596"/>
      <c r="V109" s="596"/>
      <c r="W109" s="596"/>
      <c r="X109" s="596"/>
      <c r="Y109" s="596"/>
      <c r="Z109" s="614"/>
      <c r="AA109" s="614"/>
      <c r="AB109" s="614"/>
      <c r="AC109" s="615"/>
      <c r="AD109" s="630"/>
      <c r="AE109" s="624"/>
      <c r="AF109" s="626"/>
      <c r="AG109" s="627"/>
      <c r="AH109" s="627"/>
      <c r="AI109" s="627"/>
      <c r="AJ109" s="628"/>
      <c r="AK109" s="627"/>
      <c r="AL109" s="627"/>
      <c r="AM109" s="627"/>
      <c r="AN109" s="627"/>
      <c r="AO109" s="627"/>
      <c r="AP109" s="627"/>
      <c r="AQ109" s="627"/>
      <c r="AR109" s="627"/>
      <c r="AS109" s="629"/>
    </row>
    <row r="110" spans="1:45" ht="33" customHeight="1">
      <c r="A110" s="1151"/>
      <c r="B110" s="1166"/>
      <c r="C110" s="717">
        <v>40</v>
      </c>
      <c r="D110" s="589">
        <v>38.5</v>
      </c>
      <c r="E110" s="589">
        <v>15.3</v>
      </c>
      <c r="F110" s="589">
        <v>5.7</v>
      </c>
      <c r="G110" s="738">
        <v>0.5</v>
      </c>
      <c r="H110" s="589"/>
      <c r="I110" s="589"/>
      <c r="J110" s="589"/>
      <c r="K110" s="718"/>
      <c r="L110" s="719"/>
      <c r="N110" s="630"/>
      <c r="O110" s="624"/>
      <c r="P110" s="623"/>
      <c r="Q110" s="596"/>
      <c r="R110" s="596"/>
      <c r="S110" s="596"/>
      <c r="T110" s="596"/>
      <c r="U110" s="596"/>
      <c r="V110" s="596"/>
      <c r="W110" s="596"/>
      <c r="X110" s="596"/>
      <c r="Y110" s="596"/>
      <c r="Z110" s="614"/>
      <c r="AA110" s="614"/>
      <c r="AB110" s="614"/>
      <c r="AC110" s="615"/>
      <c r="AD110" s="632"/>
      <c r="AE110" s="624"/>
      <c r="AF110" s="626"/>
      <c r="AG110" s="627"/>
      <c r="AH110" s="627"/>
      <c r="AI110" s="627"/>
      <c r="AJ110" s="628"/>
      <c r="AK110" s="627"/>
      <c r="AL110" s="627"/>
      <c r="AM110" s="627"/>
      <c r="AN110" s="627"/>
      <c r="AO110" s="627"/>
      <c r="AP110" s="627"/>
      <c r="AQ110" s="627"/>
      <c r="AR110" s="627"/>
      <c r="AS110" s="629"/>
    </row>
    <row r="111" spans="1:45" ht="33" customHeight="1">
      <c r="A111" s="1164">
        <v>54</v>
      </c>
      <c r="B111" s="1165" t="s">
        <v>551</v>
      </c>
      <c r="C111" s="579">
        <v>27</v>
      </c>
      <c r="D111" s="580">
        <v>33.299999999999997</v>
      </c>
      <c r="E111" s="580">
        <v>24.9</v>
      </c>
      <c r="F111" s="580">
        <v>14</v>
      </c>
      <c r="G111" s="737">
        <v>0.8</v>
      </c>
      <c r="H111" s="580"/>
      <c r="I111" s="580"/>
      <c r="J111" s="580"/>
      <c r="K111" s="581"/>
      <c r="L111" s="716"/>
      <c r="N111" s="630"/>
      <c r="O111" s="624"/>
      <c r="P111" s="623"/>
      <c r="Q111" s="596"/>
      <c r="R111" s="596"/>
      <c r="S111" s="596"/>
      <c r="T111" s="596"/>
      <c r="U111" s="596"/>
      <c r="V111" s="596"/>
      <c r="W111" s="596"/>
      <c r="X111" s="596"/>
      <c r="Y111" s="596"/>
      <c r="Z111" s="614"/>
      <c r="AA111" s="614"/>
      <c r="AB111" s="614"/>
      <c r="AC111" s="615"/>
      <c r="AD111" s="632"/>
      <c r="AE111" s="624"/>
      <c r="AF111" s="626"/>
      <c r="AG111" s="627"/>
      <c r="AH111" s="627"/>
      <c r="AI111" s="627"/>
      <c r="AJ111" s="628"/>
      <c r="AK111" s="627"/>
      <c r="AL111" s="627"/>
      <c r="AM111" s="627"/>
      <c r="AN111" s="627"/>
      <c r="AO111" s="627"/>
      <c r="AP111" s="627"/>
      <c r="AQ111" s="627"/>
      <c r="AR111" s="627"/>
      <c r="AS111" s="629"/>
    </row>
    <row r="112" spans="1:45" ht="33" customHeight="1">
      <c r="A112" s="1151"/>
      <c r="B112" s="1166"/>
      <c r="C112" s="717">
        <v>23.4</v>
      </c>
      <c r="D112" s="589">
        <v>33.799999999999997</v>
      </c>
      <c r="E112" s="589">
        <v>27.6</v>
      </c>
      <c r="F112" s="589">
        <v>14.6</v>
      </c>
      <c r="G112" s="738">
        <v>0.7</v>
      </c>
      <c r="H112" s="589"/>
      <c r="I112" s="589"/>
      <c r="J112" s="589"/>
      <c r="K112" s="718"/>
      <c r="L112" s="719"/>
      <c r="N112" s="630"/>
      <c r="O112" s="624"/>
      <c r="P112" s="623"/>
      <c r="Q112" s="596"/>
      <c r="R112" s="596"/>
      <c r="S112" s="596"/>
      <c r="T112" s="596"/>
      <c r="U112" s="596"/>
      <c r="V112" s="596"/>
      <c r="W112" s="596"/>
      <c r="X112" s="596"/>
      <c r="Y112" s="596"/>
      <c r="Z112" s="614"/>
      <c r="AA112" s="614"/>
      <c r="AB112" s="614"/>
      <c r="AC112" s="615"/>
      <c r="AD112" s="632"/>
      <c r="AE112" s="624"/>
      <c r="AF112" s="626"/>
      <c r="AG112" s="627"/>
      <c r="AH112" s="627"/>
      <c r="AI112" s="627"/>
      <c r="AJ112" s="628"/>
      <c r="AK112" s="627"/>
      <c r="AL112" s="627"/>
      <c r="AM112" s="627"/>
      <c r="AN112" s="627"/>
      <c r="AO112" s="627"/>
      <c r="AP112" s="627"/>
      <c r="AQ112" s="627"/>
      <c r="AR112" s="627"/>
      <c r="AS112" s="629"/>
    </row>
    <row r="113" spans="1:45" ht="33" customHeight="1">
      <c r="A113" s="1164">
        <v>55</v>
      </c>
      <c r="B113" s="1165" t="s">
        <v>552</v>
      </c>
      <c r="C113" s="579">
        <v>38.6</v>
      </c>
      <c r="D113" s="580">
        <v>40</v>
      </c>
      <c r="E113" s="580">
        <v>14.8</v>
      </c>
      <c r="F113" s="580">
        <v>5.9</v>
      </c>
      <c r="G113" s="737">
        <v>0.8</v>
      </c>
      <c r="H113" s="580"/>
      <c r="I113" s="580"/>
      <c r="J113" s="580"/>
      <c r="K113" s="581"/>
      <c r="L113" s="716"/>
      <c r="N113" s="630"/>
      <c r="O113" s="624"/>
      <c r="P113" s="623"/>
      <c r="Q113" s="596"/>
      <c r="R113" s="596"/>
      <c r="S113" s="596"/>
      <c r="T113" s="596"/>
      <c r="U113" s="596"/>
      <c r="V113" s="596"/>
      <c r="W113" s="596"/>
      <c r="X113" s="596"/>
      <c r="Y113" s="596"/>
      <c r="Z113" s="614"/>
      <c r="AA113" s="614"/>
      <c r="AB113" s="614"/>
      <c r="AC113" s="615"/>
      <c r="AD113" s="632"/>
      <c r="AE113" s="624"/>
      <c r="AF113" s="626"/>
      <c r="AG113" s="627"/>
      <c r="AH113" s="627"/>
      <c r="AI113" s="627"/>
      <c r="AJ113" s="628"/>
      <c r="AK113" s="627"/>
      <c r="AL113" s="627"/>
      <c r="AM113" s="627"/>
      <c r="AN113" s="627"/>
      <c r="AO113" s="627"/>
      <c r="AP113" s="627"/>
      <c r="AQ113" s="627"/>
      <c r="AR113" s="627"/>
      <c r="AS113" s="629"/>
    </row>
    <row r="114" spans="1:45" ht="33" customHeight="1">
      <c r="A114" s="1151"/>
      <c r="B114" s="1166"/>
      <c r="C114" s="717">
        <v>37.1</v>
      </c>
      <c r="D114" s="589">
        <v>41</v>
      </c>
      <c r="E114" s="589">
        <v>15.9</v>
      </c>
      <c r="F114" s="589">
        <v>5.4</v>
      </c>
      <c r="G114" s="738">
        <v>0.7</v>
      </c>
      <c r="H114" s="589"/>
      <c r="I114" s="589"/>
      <c r="J114" s="589"/>
      <c r="K114" s="718"/>
      <c r="L114" s="719"/>
      <c r="N114" s="630"/>
      <c r="O114" s="624"/>
      <c r="P114" s="623"/>
      <c r="Q114" s="596"/>
      <c r="R114" s="596"/>
      <c r="S114" s="596"/>
      <c r="T114" s="596"/>
      <c r="U114" s="596"/>
      <c r="V114" s="596"/>
      <c r="W114" s="596"/>
      <c r="X114" s="596"/>
      <c r="Y114" s="596"/>
      <c r="Z114" s="614"/>
      <c r="AA114" s="614"/>
      <c r="AB114" s="614"/>
      <c r="AC114" s="615"/>
      <c r="AD114" s="632"/>
      <c r="AE114" s="624"/>
      <c r="AF114" s="626"/>
      <c r="AG114" s="627"/>
      <c r="AH114" s="627"/>
      <c r="AI114" s="627"/>
      <c r="AJ114" s="628"/>
      <c r="AK114" s="627"/>
      <c r="AL114" s="627"/>
      <c r="AM114" s="627"/>
      <c r="AN114" s="627"/>
      <c r="AO114" s="627"/>
      <c r="AP114" s="633"/>
      <c r="AQ114" s="627"/>
      <c r="AR114" s="627"/>
      <c r="AS114" s="629"/>
    </row>
    <row r="115" spans="1:45" ht="33" customHeight="1">
      <c r="A115" s="1164">
        <v>56</v>
      </c>
      <c r="B115" s="1165" t="s">
        <v>553</v>
      </c>
      <c r="C115" s="579">
        <v>21.8</v>
      </c>
      <c r="D115" s="580">
        <v>26.4</v>
      </c>
      <c r="E115" s="580">
        <v>29.4</v>
      </c>
      <c r="F115" s="580">
        <v>21.6</v>
      </c>
      <c r="G115" s="737">
        <v>0.8</v>
      </c>
      <c r="H115" s="580"/>
      <c r="I115" s="580"/>
      <c r="J115" s="580"/>
      <c r="K115" s="581"/>
      <c r="L115" s="716"/>
      <c r="N115" s="630"/>
      <c r="O115" s="624"/>
      <c r="P115" s="623"/>
      <c r="Q115" s="596"/>
      <c r="R115" s="596"/>
      <c r="S115" s="596"/>
      <c r="T115" s="596"/>
      <c r="U115" s="596"/>
      <c r="V115" s="596"/>
      <c r="W115" s="596"/>
      <c r="X115" s="596"/>
      <c r="Y115" s="596"/>
      <c r="Z115" s="614"/>
      <c r="AA115" s="614"/>
      <c r="AB115" s="614"/>
      <c r="AC115" s="615"/>
      <c r="AD115" s="632"/>
      <c r="AE115" s="624"/>
      <c r="AF115" s="626"/>
      <c r="AG115" s="627"/>
      <c r="AH115" s="627"/>
      <c r="AI115" s="627"/>
      <c r="AJ115" s="628"/>
      <c r="AK115" s="627"/>
      <c r="AL115" s="627"/>
      <c r="AM115" s="627"/>
      <c r="AN115" s="627"/>
      <c r="AO115" s="627"/>
      <c r="AP115" s="628"/>
      <c r="AQ115" s="628"/>
      <c r="AR115" s="627"/>
      <c r="AS115" s="629"/>
    </row>
    <row r="116" spans="1:45" ht="33" customHeight="1">
      <c r="A116" s="1151"/>
      <c r="B116" s="1166"/>
      <c r="C116" s="717">
        <v>18.899999999999999</v>
      </c>
      <c r="D116" s="589">
        <v>27.1</v>
      </c>
      <c r="E116" s="589">
        <v>32.700000000000003</v>
      </c>
      <c r="F116" s="589">
        <v>20.6</v>
      </c>
      <c r="G116" s="738">
        <v>0.8</v>
      </c>
      <c r="H116" s="589"/>
      <c r="I116" s="589"/>
      <c r="J116" s="589"/>
      <c r="K116" s="718"/>
      <c r="L116" s="719"/>
      <c r="N116" s="630"/>
      <c r="O116" s="624"/>
      <c r="P116" s="623"/>
      <c r="Q116" s="596"/>
      <c r="R116" s="596"/>
      <c r="S116" s="596"/>
      <c r="T116" s="596"/>
      <c r="U116" s="596"/>
      <c r="V116" s="596"/>
      <c r="W116" s="596"/>
      <c r="X116" s="596"/>
      <c r="Y116" s="596"/>
      <c r="Z116" s="614"/>
      <c r="AA116" s="614"/>
      <c r="AB116" s="614"/>
      <c r="AC116" s="615"/>
      <c r="AD116" s="632"/>
      <c r="AE116" s="624"/>
      <c r="AF116" s="626"/>
      <c r="AG116" s="627"/>
      <c r="AH116" s="627"/>
      <c r="AI116" s="627"/>
      <c r="AJ116" s="628"/>
      <c r="AK116" s="627"/>
      <c r="AL116" s="627"/>
      <c r="AM116" s="627"/>
      <c r="AN116" s="627"/>
      <c r="AO116" s="627"/>
      <c r="AP116" s="628"/>
      <c r="AQ116" s="628"/>
      <c r="AR116" s="627"/>
      <c r="AS116" s="629"/>
    </row>
    <row r="117" spans="1:45" ht="33" customHeight="1">
      <c r="A117" s="1164">
        <v>57</v>
      </c>
      <c r="B117" s="1165" t="s">
        <v>554</v>
      </c>
      <c r="C117" s="579">
        <v>35.9</v>
      </c>
      <c r="D117" s="580">
        <v>41.6</v>
      </c>
      <c r="E117" s="580">
        <v>14.8</v>
      </c>
      <c r="F117" s="580">
        <v>6.9</v>
      </c>
      <c r="G117" s="737">
        <v>0.7</v>
      </c>
      <c r="H117" s="580"/>
      <c r="I117" s="580"/>
      <c r="J117" s="580"/>
      <c r="K117" s="581"/>
      <c r="L117" s="716"/>
      <c r="N117" s="630"/>
      <c r="O117" s="624"/>
      <c r="P117" s="631"/>
      <c r="Q117" s="596"/>
      <c r="R117" s="596"/>
      <c r="S117" s="596"/>
      <c r="T117" s="596"/>
      <c r="U117" s="596"/>
      <c r="V117" s="596"/>
      <c r="W117" s="596"/>
      <c r="X117" s="596"/>
      <c r="Y117" s="596"/>
      <c r="Z117" s="614"/>
      <c r="AA117" s="614"/>
      <c r="AB117" s="614"/>
      <c r="AC117" s="615"/>
      <c r="AD117" s="632"/>
      <c r="AE117" s="624"/>
      <c r="AF117" s="626"/>
      <c r="AG117" s="627"/>
      <c r="AH117" s="627"/>
      <c r="AI117" s="627"/>
      <c r="AJ117" s="628"/>
      <c r="AK117" s="627"/>
      <c r="AL117" s="627"/>
      <c r="AM117" s="627"/>
      <c r="AN117" s="627"/>
      <c r="AO117" s="628"/>
      <c r="AP117" s="628"/>
      <c r="AQ117" s="628"/>
      <c r="AR117" s="627"/>
      <c r="AS117" s="629"/>
    </row>
    <row r="118" spans="1:45" ht="33" customHeight="1">
      <c r="A118" s="1151"/>
      <c r="B118" s="1166"/>
      <c r="C118" s="717">
        <v>34.5</v>
      </c>
      <c r="D118" s="589">
        <v>42.5</v>
      </c>
      <c r="E118" s="589">
        <v>15.4</v>
      </c>
      <c r="F118" s="589">
        <v>6.8</v>
      </c>
      <c r="G118" s="738">
        <v>0.8</v>
      </c>
      <c r="H118" s="589"/>
      <c r="I118" s="589"/>
      <c r="J118" s="589"/>
      <c r="K118" s="718"/>
      <c r="L118" s="719"/>
      <c r="N118" s="630"/>
      <c r="O118" s="624"/>
      <c r="P118" s="623"/>
      <c r="Q118" s="596"/>
      <c r="R118" s="596"/>
      <c r="S118" s="596"/>
      <c r="T118" s="596"/>
      <c r="U118" s="596"/>
      <c r="V118" s="596"/>
      <c r="W118" s="596"/>
      <c r="X118" s="596"/>
      <c r="Y118" s="596"/>
      <c r="Z118" s="614"/>
      <c r="AA118" s="614"/>
      <c r="AB118" s="614"/>
      <c r="AC118" s="615"/>
      <c r="AD118" s="632"/>
      <c r="AE118" s="624"/>
      <c r="AF118" s="626"/>
      <c r="AG118" s="627"/>
      <c r="AH118" s="627"/>
      <c r="AI118" s="627"/>
      <c r="AJ118" s="628"/>
      <c r="AK118" s="627"/>
      <c r="AL118" s="627"/>
      <c r="AM118" s="627"/>
      <c r="AN118" s="627"/>
      <c r="AO118" s="628"/>
      <c r="AP118" s="628"/>
      <c r="AQ118" s="628"/>
      <c r="AR118" s="627"/>
      <c r="AS118" s="629"/>
    </row>
    <row r="119" spans="1:45" ht="33" customHeight="1">
      <c r="A119" s="1164">
        <v>58</v>
      </c>
      <c r="B119" s="1165" t="s">
        <v>555</v>
      </c>
      <c r="C119" s="579">
        <v>32.299999999999997</v>
      </c>
      <c r="D119" s="580">
        <v>34.4</v>
      </c>
      <c r="E119" s="580">
        <v>21.4</v>
      </c>
      <c r="F119" s="580">
        <v>11.4</v>
      </c>
      <c r="G119" s="737">
        <v>0.4</v>
      </c>
      <c r="H119" s="580"/>
      <c r="I119" s="580"/>
      <c r="J119" s="580"/>
      <c r="K119" s="581"/>
      <c r="L119" s="716"/>
      <c r="N119" s="630"/>
      <c r="O119" s="624"/>
      <c r="P119" s="623"/>
      <c r="Q119" s="596"/>
      <c r="R119" s="596"/>
      <c r="S119" s="596"/>
      <c r="T119" s="596"/>
      <c r="U119" s="596"/>
      <c r="V119" s="596"/>
      <c r="W119" s="596"/>
      <c r="X119" s="596"/>
      <c r="Y119" s="596"/>
      <c r="Z119" s="614"/>
      <c r="AA119" s="614"/>
      <c r="AB119" s="614"/>
      <c r="AC119" s="615"/>
      <c r="AD119" s="632"/>
      <c r="AE119" s="624"/>
      <c r="AF119" s="626"/>
      <c r="AG119" s="627"/>
      <c r="AH119" s="627"/>
      <c r="AI119" s="627"/>
      <c r="AJ119" s="628"/>
      <c r="AK119" s="627"/>
      <c r="AL119" s="627"/>
      <c r="AM119" s="627"/>
      <c r="AN119" s="628"/>
      <c r="AO119" s="628"/>
      <c r="AP119" s="628"/>
      <c r="AQ119" s="628"/>
      <c r="AR119" s="627"/>
      <c r="AS119" s="629"/>
    </row>
    <row r="120" spans="1:45" ht="33" customHeight="1">
      <c r="A120" s="1151"/>
      <c r="B120" s="1166"/>
      <c r="C120" s="717">
        <v>33.299999999999997</v>
      </c>
      <c r="D120" s="589">
        <v>35</v>
      </c>
      <c r="E120" s="589">
        <v>20.9</v>
      </c>
      <c r="F120" s="589">
        <v>10.5</v>
      </c>
      <c r="G120" s="738">
        <v>0.3</v>
      </c>
      <c r="H120" s="589"/>
      <c r="I120" s="589"/>
      <c r="J120" s="589"/>
      <c r="K120" s="718"/>
      <c r="L120" s="719"/>
      <c r="N120" s="630"/>
      <c r="O120" s="624"/>
      <c r="P120" s="623"/>
      <c r="Q120" s="596"/>
      <c r="R120" s="596"/>
      <c r="S120" s="596"/>
      <c r="T120" s="596"/>
      <c r="U120" s="596"/>
      <c r="V120" s="596"/>
      <c r="W120" s="596"/>
      <c r="X120" s="596"/>
      <c r="Y120" s="596"/>
      <c r="Z120" s="614"/>
      <c r="AA120" s="614"/>
      <c r="AB120" s="614"/>
      <c r="AC120" s="615"/>
      <c r="AD120" s="632"/>
      <c r="AE120" s="624"/>
      <c r="AF120" s="626"/>
      <c r="AG120" s="627"/>
      <c r="AH120" s="627"/>
      <c r="AI120" s="628"/>
      <c r="AJ120" s="628"/>
      <c r="AK120" s="628"/>
      <c r="AL120" s="628"/>
      <c r="AM120" s="628"/>
      <c r="AN120" s="628"/>
      <c r="AO120" s="628"/>
      <c r="AP120" s="628"/>
      <c r="AQ120" s="628"/>
      <c r="AR120" s="627"/>
      <c r="AS120" s="629"/>
    </row>
    <row r="121" spans="1:45" ht="33" customHeight="1">
      <c r="A121" s="1164">
        <v>59</v>
      </c>
      <c r="B121" s="1165" t="s">
        <v>556</v>
      </c>
      <c r="C121" s="579">
        <v>32.5</v>
      </c>
      <c r="D121" s="580">
        <v>38</v>
      </c>
      <c r="E121" s="580">
        <v>20.2</v>
      </c>
      <c r="F121" s="580">
        <v>8.6999999999999993</v>
      </c>
      <c r="G121" s="737">
        <v>0.5</v>
      </c>
      <c r="H121" s="580"/>
      <c r="I121" s="580"/>
      <c r="J121" s="580"/>
      <c r="K121" s="581"/>
      <c r="L121" s="716"/>
      <c r="N121" s="630"/>
      <c r="O121" s="624"/>
      <c r="P121" s="623"/>
      <c r="Q121" s="596"/>
      <c r="R121" s="596"/>
      <c r="S121" s="596"/>
      <c r="T121" s="596"/>
      <c r="U121" s="596"/>
      <c r="V121" s="596"/>
      <c r="W121" s="596"/>
      <c r="X121" s="596"/>
      <c r="Y121" s="596"/>
      <c r="Z121" s="634"/>
      <c r="AA121" s="614"/>
      <c r="AB121" s="614"/>
      <c r="AC121" s="615"/>
      <c r="AD121" s="632"/>
      <c r="AE121" s="624"/>
      <c r="AF121" s="626"/>
      <c r="AG121" s="627"/>
      <c r="AH121" s="627"/>
      <c r="AI121" s="628"/>
      <c r="AJ121" s="628"/>
      <c r="AK121" s="628"/>
      <c r="AL121" s="628"/>
      <c r="AM121" s="628"/>
      <c r="AN121" s="628"/>
      <c r="AO121" s="628"/>
      <c r="AP121" s="628"/>
      <c r="AQ121" s="628"/>
      <c r="AR121" s="627"/>
      <c r="AS121" s="629"/>
    </row>
    <row r="122" spans="1:45" ht="33" customHeight="1">
      <c r="A122" s="1151"/>
      <c r="B122" s="1166"/>
      <c r="C122" s="717">
        <v>32.5</v>
      </c>
      <c r="D122" s="589">
        <v>38.200000000000003</v>
      </c>
      <c r="E122" s="589">
        <v>20.9</v>
      </c>
      <c r="F122" s="589">
        <v>8.1</v>
      </c>
      <c r="G122" s="738">
        <v>0.4</v>
      </c>
      <c r="H122" s="589"/>
      <c r="I122" s="589"/>
      <c r="J122" s="589"/>
      <c r="K122" s="718"/>
      <c r="L122" s="719"/>
      <c r="N122" s="630"/>
      <c r="O122" s="624"/>
      <c r="P122" s="623"/>
      <c r="Q122" s="596"/>
      <c r="R122" s="596"/>
      <c r="S122" s="596"/>
      <c r="T122" s="596"/>
      <c r="U122" s="596"/>
      <c r="V122" s="596"/>
      <c r="W122" s="596"/>
      <c r="X122" s="596"/>
      <c r="Y122" s="596"/>
      <c r="Z122" s="634"/>
      <c r="AA122" s="614"/>
      <c r="AB122" s="614"/>
      <c r="AC122" s="615"/>
      <c r="AD122" s="632"/>
      <c r="AE122" s="624"/>
      <c r="AF122" s="626"/>
      <c r="AG122" s="627"/>
      <c r="AH122" s="627"/>
      <c r="AI122" s="628"/>
      <c r="AJ122" s="628"/>
      <c r="AK122" s="628"/>
      <c r="AL122" s="628"/>
      <c r="AM122" s="628"/>
      <c r="AN122" s="628"/>
      <c r="AO122" s="628"/>
      <c r="AP122" s="628"/>
      <c r="AQ122" s="628"/>
      <c r="AR122" s="627"/>
      <c r="AS122" s="629"/>
    </row>
    <row r="123" spans="1:45" ht="33" customHeight="1">
      <c r="A123" s="1164">
        <v>60</v>
      </c>
      <c r="B123" s="1165" t="s">
        <v>557</v>
      </c>
      <c r="C123" s="579">
        <v>27.5</v>
      </c>
      <c r="D123" s="580">
        <v>41.5</v>
      </c>
      <c r="E123" s="580">
        <v>21.9</v>
      </c>
      <c r="F123" s="580">
        <v>8.6999999999999993</v>
      </c>
      <c r="G123" s="737">
        <v>0.4</v>
      </c>
      <c r="H123" s="580"/>
      <c r="I123" s="580"/>
      <c r="J123" s="580"/>
      <c r="K123" s="581"/>
      <c r="L123" s="716"/>
      <c r="N123" s="630"/>
      <c r="O123" s="624"/>
      <c r="P123" s="623"/>
      <c r="Q123" s="596"/>
      <c r="R123" s="596"/>
      <c r="S123" s="596"/>
      <c r="T123" s="596"/>
      <c r="U123" s="596"/>
      <c r="V123" s="596"/>
      <c r="W123" s="596"/>
      <c r="X123" s="596"/>
      <c r="Y123" s="596"/>
      <c r="Z123" s="634"/>
      <c r="AA123" s="614"/>
      <c r="AB123" s="614"/>
      <c r="AC123" s="615"/>
      <c r="AD123" s="632"/>
      <c r="AE123" s="624"/>
      <c r="AF123" s="626"/>
      <c r="AG123" s="627"/>
      <c r="AH123" s="627"/>
      <c r="AI123" s="628"/>
      <c r="AJ123" s="628"/>
      <c r="AK123" s="628"/>
      <c r="AL123" s="628"/>
      <c r="AM123" s="628"/>
      <c r="AN123" s="628"/>
      <c r="AO123" s="628"/>
      <c r="AP123" s="628"/>
      <c r="AQ123" s="628"/>
      <c r="AR123" s="627"/>
      <c r="AS123" s="629"/>
    </row>
    <row r="124" spans="1:45" ht="33" customHeight="1">
      <c r="A124" s="1151"/>
      <c r="B124" s="1166"/>
      <c r="C124" s="717">
        <v>27.4</v>
      </c>
      <c r="D124" s="589">
        <v>44.1</v>
      </c>
      <c r="E124" s="589">
        <v>21</v>
      </c>
      <c r="F124" s="589">
        <v>7</v>
      </c>
      <c r="G124" s="738">
        <v>0.5</v>
      </c>
      <c r="H124" s="589"/>
      <c r="I124" s="589"/>
      <c r="J124" s="589"/>
      <c r="K124" s="718"/>
      <c r="L124" s="719"/>
      <c r="N124" s="630"/>
      <c r="O124" s="624"/>
      <c r="P124" s="623"/>
      <c r="Q124" s="596"/>
      <c r="R124" s="596"/>
      <c r="S124" s="596"/>
      <c r="T124" s="596"/>
      <c r="U124" s="596"/>
      <c r="V124" s="596"/>
      <c r="W124" s="596"/>
      <c r="X124" s="596"/>
      <c r="Y124" s="596"/>
      <c r="Z124" s="634"/>
      <c r="AA124" s="614"/>
      <c r="AB124" s="614"/>
      <c r="AC124" s="615"/>
      <c r="AD124" s="632"/>
      <c r="AE124" s="624"/>
      <c r="AF124" s="626"/>
      <c r="AG124" s="627"/>
      <c r="AH124" s="627"/>
      <c r="AI124" s="628"/>
      <c r="AJ124" s="628"/>
      <c r="AK124" s="628"/>
      <c r="AL124" s="628"/>
      <c r="AM124" s="628"/>
      <c r="AN124" s="628"/>
      <c r="AO124" s="628"/>
      <c r="AP124" s="628"/>
      <c r="AQ124" s="628"/>
      <c r="AR124" s="627"/>
      <c r="AS124" s="629"/>
    </row>
    <row r="125" spans="1:45" ht="33" customHeight="1">
      <c r="A125" s="1164">
        <v>61</v>
      </c>
      <c r="B125" s="1165" t="s">
        <v>558</v>
      </c>
      <c r="C125" s="579">
        <v>37.299999999999997</v>
      </c>
      <c r="D125" s="580">
        <v>45.2</v>
      </c>
      <c r="E125" s="580">
        <v>11.5</v>
      </c>
      <c r="F125" s="580">
        <v>5.5</v>
      </c>
      <c r="G125" s="737">
        <v>0.6</v>
      </c>
      <c r="H125" s="580"/>
      <c r="I125" s="580"/>
      <c r="J125" s="580"/>
      <c r="K125" s="581"/>
      <c r="L125" s="716"/>
      <c r="N125" s="630"/>
      <c r="O125" s="624"/>
      <c r="P125" s="623"/>
      <c r="Q125" s="596"/>
      <c r="R125" s="596"/>
      <c r="S125" s="596"/>
      <c r="T125" s="596"/>
      <c r="U125" s="596"/>
      <c r="V125" s="596"/>
      <c r="W125" s="596"/>
      <c r="X125" s="596"/>
      <c r="Y125" s="596"/>
      <c r="Z125" s="634"/>
      <c r="AA125" s="614"/>
      <c r="AB125" s="614"/>
      <c r="AC125" s="615"/>
      <c r="AD125" s="632"/>
      <c r="AE125" s="624"/>
      <c r="AF125" s="626"/>
      <c r="AG125" s="627"/>
      <c r="AH125" s="627"/>
      <c r="AI125" s="628"/>
      <c r="AJ125" s="628"/>
      <c r="AK125" s="628"/>
      <c r="AL125" s="628"/>
      <c r="AM125" s="628"/>
      <c r="AN125" s="628"/>
      <c r="AO125" s="628"/>
      <c r="AP125" s="628"/>
      <c r="AQ125" s="628"/>
      <c r="AR125" s="627"/>
      <c r="AS125" s="629"/>
    </row>
    <row r="126" spans="1:45" ht="33" customHeight="1">
      <c r="A126" s="1151"/>
      <c r="B126" s="1166"/>
      <c r="C126" s="717">
        <v>37.1</v>
      </c>
      <c r="D126" s="589">
        <v>46.2</v>
      </c>
      <c r="E126" s="589">
        <v>11.5</v>
      </c>
      <c r="F126" s="589">
        <v>4.7</v>
      </c>
      <c r="G126" s="738">
        <v>0.5</v>
      </c>
      <c r="H126" s="589"/>
      <c r="I126" s="589"/>
      <c r="J126" s="589"/>
      <c r="K126" s="718"/>
      <c r="L126" s="719"/>
      <c r="N126" s="630"/>
      <c r="O126" s="624"/>
      <c r="P126" s="623"/>
      <c r="Q126" s="596"/>
      <c r="R126" s="596"/>
      <c r="S126" s="596"/>
      <c r="T126" s="596"/>
      <c r="U126" s="596"/>
      <c r="V126" s="596"/>
      <c r="W126" s="596"/>
      <c r="X126" s="596"/>
      <c r="Y126" s="596"/>
      <c r="Z126" s="634"/>
      <c r="AA126" s="614"/>
      <c r="AB126" s="614"/>
      <c r="AC126" s="615"/>
      <c r="AD126" s="632"/>
      <c r="AE126" s="624"/>
      <c r="AF126" s="626"/>
      <c r="AG126" s="627"/>
      <c r="AH126" s="627"/>
      <c r="AI126" s="628"/>
      <c r="AJ126" s="628"/>
      <c r="AK126" s="628"/>
      <c r="AL126" s="628"/>
      <c r="AM126" s="628"/>
      <c r="AN126" s="628"/>
      <c r="AO126" s="628"/>
      <c r="AP126" s="628"/>
      <c r="AQ126" s="627"/>
      <c r="AR126" s="627"/>
      <c r="AS126" s="629"/>
    </row>
    <row r="127" spans="1:45" ht="33" customHeight="1">
      <c r="A127" s="1164">
        <v>62</v>
      </c>
      <c r="B127" s="1165" t="s">
        <v>559</v>
      </c>
      <c r="C127" s="579">
        <v>38.6</v>
      </c>
      <c r="D127" s="580">
        <v>45.9</v>
      </c>
      <c r="E127" s="580">
        <v>10.199999999999999</v>
      </c>
      <c r="F127" s="580">
        <v>4.5999999999999996</v>
      </c>
      <c r="G127" s="737">
        <v>0.7</v>
      </c>
      <c r="H127" s="580"/>
      <c r="I127" s="580"/>
      <c r="J127" s="580"/>
      <c r="K127" s="581"/>
      <c r="L127" s="716"/>
      <c r="N127" s="630"/>
      <c r="O127" s="624"/>
      <c r="P127" s="623"/>
      <c r="Q127" s="596"/>
      <c r="R127" s="596"/>
      <c r="S127" s="596"/>
      <c r="T127" s="596"/>
      <c r="U127" s="596"/>
      <c r="V127" s="596"/>
      <c r="W127" s="596"/>
      <c r="X127" s="596"/>
      <c r="Y127" s="596"/>
      <c r="Z127" s="634"/>
      <c r="AA127" s="614"/>
      <c r="AB127" s="614"/>
      <c r="AC127" s="615"/>
      <c r="AD127" s="632"/>
      <c r="AE127" s="624"/>
      <c r="AF127" s="626"/>
      <c r="AG127" s="627"/>
      <c r="AH127" s="627"/>
      <c r="AI127" s="628"/>
      <c r="AJ127" s="628"/>
      <c r="AK127" s="628"/>
      <c r="AL127" s="628"/>
      <c r="AM127" s="628"/>
      <c r="AN127" s="628"/>
      <c r="AO127" s="628"/>
      <c r="AP127" s="628"/>
      <c r="AQ127" s="627"/>
      <c r="AR127" s="627"/>
      <c r="AS127" s="629"/>
    </row>
    <row r="128" spans="1:45" ht="33" customHeight="1">
      <c r="A128" s="1151"/>
      <c r="B128" s="1166"/>
      <c r="C128" s="717">
        <v>38.799999999999997</v>
      </c>
      <c r="D128" s="589">
        <v>46.8</v>
      </c>
      <c r="E128" s="589">
        <v>10.1</v>
      </c>
      <c r="F128" s="589">
        <v>3.9</v>
      </c>
      <c r="G128" s="738">
        <v>0.5</v>
      </c>
      <c r="H128" s="589"/>
      <c r="I128" s="589"/>
      <c r="J128" s="589"/>
      <c r="K128" s="718"/>
      <c r="L128" s="719"/>
      <c r="N128" s="630"/>
      <c r="O128" s="624"/>
      <c r="P128" s="623"/>
      <c r="Q128" s="596"/>
      <c r="R128" s="596"/>
      <c r="S128" s="596"/>
      <c r="T128" s="596"/>
      <c r="U128" s="596"/>
      <c r="V128" s="596"/>
      <c r="W128" s="596"/>
      <c r="X128" s="596"/>
      <c r="Y128" s="596"/>
      <c r="Z128" s="634"/>
      <c r="AA128" s="614"/>
      <c r="AB128" s="614"/>
      <c r="AC128" s="615"/>
      <c r="AD128" s="632"/>
      <c r="AE128" s="624"/>
      <c r="AF128" s="626"/>
      <c r="AG128" s="627"/>
      <c r="AH128" s="627"/>
      <c r="AI128" s="628"/>
      <c r="AJ128" s="628"/>
      <c r="AK128" s="628"/>
      <c r="AL128" s="628"/>
      <c r="AM128" s="628"/>
      <c r="AN128" s="628"/>
      <c r="AO128" s="628"/>
      <c r="AP128" s="628"/>
      <c r="AQ128" s="627"/>
      <c r="AR128" s="627"/>
      <c r="AS128" s="629"/>
    </row>
    <row r="129" spans="1:45" ht="33" customHeight="1">
      <c r="A129" s="1164">
        <v>63</v>
      </c>
      <c r="B129" s="1165" t="s">
        <v>560</v>
      </c>
      <c r="C129" s="579">
        <v>28.7</v>
      </c>
      <c r="D129" s="580">
        <v>41.4</v>
      </c>
      <c r="E129" s="580">
        <v>20.3</v>
      </c>
      <c r="F129" s="580">
        <v>8.8000000000000007</v>
      </c>
      <c r="G129" s="737">
        <v>0.8</v>
      </c>
      <c r="H129" s="580"/>
      <c r="I129" s="580"/>
      <c r="J129" s="580"/>
      <c r="K129" s="581"/>
      <c r="L129" s="716"/>
      <c r="N129" s="630"/>
      <c r="O129" s="624"/>
      <c r="P129" s="623"/>
      <c r="Q129" s="596"/>
      <c r="R129" s="596"/>
      <c r="S129" s="596"/>
      <c r="T129" s="596"/>
      <c r="U129" s="596"/>
      <c r="V129" s="596"/>
      <c r="W129" s="596"/>
      <c r="X129" s="596"/>
      <c r="Y129" s="596"/>
      <c r="Z129" s="634"/>
      <c r="AA129" s="614"/>
      <c r="AB129" s="614"/>
      <c r="AC129" s="615"/>
      <c r="AD129" s="632"/>
      <c r="AE129" s="624"/>
      <c r="AF129" s="626"/>
      <c r="AG129" s="627"/>
      <c r="AH129" s="627"/>
      <c r="AI129" s="628"/>
      <c r="AJ129" s="628"/>
      <c r="AK129" s="628"/>
      <c r="AL129" s="628"/>
      <c r="AM129" s="628"/>
      <c r="AN129" s="628"/>
      <c r="AO129" s="628"/>
      <c r="AP129" s="628"/>
      <c r="AQ129" s="627"/>
      <c r="AR129" s="627"/>
      <c r="AS129" s="629"/>
    </row>
    <row r="130" spans="1:45" ht="33" customHeight="1">
      <c r="A130" s="1151"/>
      <c r="B130" s="1166"/>
      <c r="C130" s="717">
        <v>28.1</v>
      </c>
      <c r="D130" s="589">
        <v>40.700000000000003</v>
      </c>
      <c r="E130" s="589">
        <v>21.7</v>
      </c>
      <c r="F130" s="589">
        <v>8.5</v>
      </c>
      <c r="G130" s="738">
        <v>0.9</v>
      </c>
      <c r="H130" s="589"/>
      <c r="I130" s="589"/>
      <c r="J130" s="589"/>
      <c r="K130" s="718"/>
      <c r="L130" s="719"/>
      <c r="N130" s="630"/>
      <c r="O130" s="624"/>
      <c r="P130" s="623"/>
      <c r="Q130" s="596"/>
      <c r="R130" s="596"/>
      <c r="S130" s="596"/>
      <c r="T130" s="596"/>
      <c r="U130" s="596"/>
      <c r="V130" s="596"/>
      <c r="W130" s="596"/>
      <c r="X130" s="596"/>
      <c r="Y130" s="596"/>
      <c r="Z130" s="634"/>
      <c r="AA130" s="614"/>
      <c r="AB130" s="614"/>
      <c r="AC130" s="615"/>
      <c r="AD130" s="632"/>
      <c r="AE130" s="624"/>
      <c r="AF130" s="626"/>
      <c r="AG130" s="627"/>
      <c r="AH130" s="627"/>
      <c r="AI130" s="628"/>
      <c r="AJ130" s="628"/>
      <c r="AK130" s="628"/>
      <c r="AL130" s="628"/>
      <c r="AM130" s="628"/>
      <c r="AN130" s="628"/>
      <c r="AO130" s="628"/>
      <c r="AP130" s="628"/>
      <c r="AQ130" s="627"/>
      <c r="AR130" s="627"/>
      <c r="AS130" s="629"/>
    </row>
    <row r="131" spans="1:45" ht="33" customHeight="1">
      <c r="A131" s="1164">
        <v>64</v>
      </c>
      <c r="B131" s="1165" t="s">
        <v>561</v>
      </c>
      <c r="C131" s="579">
        <v>41.7</v>
      </c>
      <c r="D131" s="580">
        <v>38.6</v>
      </c>
      <c r="E131" s="580">
        <v>12.4</v>
      </c>
      <c r="F131" s="580">
        <v>6.4</v>
      </c>
      <c r="G131" s="737">
        <v>0.8</v>
      </c>
      <c r="H131" s="580"/>
      <c r="I131" s="580"/>
      <c r="J131" s="580"/>
      <c r="K131" s="581"/>
      <c r="L131" s="716"/>
      <c r="N131" s="630"/>
      <c r="O131" s="624"/>
      <c r="P131" s="623"/>
      <c r="Q131" s="596"/>
      <c r="R131" s="596"/>
      <c r="S131" s="596"/>
      <c r="T131" s="596"/>
      <c r="U131" s="596"/>
      <c r="V131" s="596"/>
      <c r="W131" s="596"/>
      <c r="X131" s="596"/>
      <c r="Y131" s="596"/>
      <c r="Z131" s="634"/>
      <c r="AA131" s="614"/>
      <c r="AB131" s="614"/>
      <c r="AC131" s="615"/>
      <c r="AD131" s="632"/>
      <c r="AE131" s="624"/>
      <c r="AF131" s="626"/>
      <c r="AG131" s="627"/>
      <c r="AH131" s="627"/>
      <c r="AI131" s="628"/>
      <c r="AJ131" s="628"/>
      <c r="AK131" s="628"/>
      <c r="AL131" s="628"/>
      <c r="AM131" s="628"/>
      <c r="AN131" s="628"/>
      <c r="AO131" s="628"/>
      <c r="AP131" s="628"/>
      <c r="AQ131" s="627"/>
      <c r="AR131" s="627"/>
      <c r="AS131" s="629"/>
    </row>
    <row r="132" spans="1:45" ht="33" customHeight="1">
      <c r="A132" s="1151"/>
      <c r="B132" s="1166"/>
      <c r="C132" s="717">
        <v>44</v>
      </c>
      <c r="D132" s="589">
        <v>38.4</v>
      </c>
      <c r="E132" s="589">
        <v>11.6</v>
      </c>
      <c r="F132" s="589">
        <v>5</v>
      </c>
      <c r="G132" s="738">
        <v>1</v>
      </c>
      <c r="H132" s="589"/>
      <c r="I132" s="589"/>
      <c r="J132" s="589"/>
      <c r="K132" s="718"/>
      <c r="L132" s="719"/>
      <c r="N132" s="630"/>
      <c r="O132" s="624"/>
      <c r="P132" s="623"/>
      <c r="Q132" s="596"/>
      <c r="R132" s="596"/>
      <c r="S132" s="596"/>
      <c r="T132" s="596"/>
      <c r="U132" s="596"/>
      <c r="V132" s="596"/>
      <c r="W132" s="596"/>
      <c r="X132" s="596"/>
      <c r="Y132" s="596"/>
      <c r="Z132" s="634"/>
      <c r="AA132" s="614"/>
      <c r="AB132" s="614"/>
      <c r="AC132" s="615"/>
      <c r="AD132" s="632"/>
      <c r="AE132" s="624"/>
      <c r="AF132" s="626"/>
      <c r="AG132" s="627"/>
      <c r="AH132" s="627"/>
      <c r="AI132" s="628"/>
      <c r="AJ132" s="628"/>
      <c r="AK132" s="628"/>
      <c r="AL132" s="628"/>
      <c r="AM132" s="628"/>
      <c r="AN132" s="628"/>
      <c r="AO132" s="628"/>
      <c r="AP132" s="628"/>
      <c r="AQ132" s="627"/>
      <c r="AR132" s="627"/>
      <c r="AS132" s="629"/>
    </row>
    <row r="133" spans="1:45" ht="33" customHeight="1">
      <c r="A133" s="1164">
        <v>65</v>
      </c>
      <c r="B133" s="1165" t="s">
        <v>562</v>
      </c>
      <c r="C133" s="579">
        <v>41.2</v>
      </c>
      <c r="D133" s="580">
        <v>41.4</v>
      </c>
      <c r="E133" s="580">
        <v>11.5</v>
      </c>
      <c r="F133" s="580">
        <v>5.2</v>
      </c>
      <c r="G133" s="737">
        <v>0.7</v>
      </c>
      <c r="H133" s="580"/>
      <c r="I133" s="580"/>
      <c r="J133" s="580"/>
      <c r="K133" s="581"/>
      <c r="L133" s="716"/>
      <c r="N133" s="630"/>
      <c r="O133" s="624"/>
      <c r="P133" s="623"/>
      <c r="Q133" s="596"/>
      <c r="R133" s="596"/>
      <c r="S133" s="596"/>
      <c r="T133" s="596"/>
      <c r="U133" s="596"/>
      <c r="V133" s="596"/>
      <c r="W133" s="596"/>
      <c r="X133" s="596"/>
      <c r="Y133" s="596"/>
      <c r="Z133" s="634"/>
      <c r="AA133" s="614"/>
      <c r="AB133" s="614"/>
      <c r="AC133" s="615"/>
      <c r="AD133" s="632"/>
      <c r="AE133" s="624"/>
      <c r="AF133" s="626"/>
      <c r="AG133" s="627"/>
      <c r="AH133" s="627"/>
      <c r="AI133" s="628"/>
      <c r="AJ133" s="628"/>
      <c r="AK133" s="628"/>
      <c r="AL133" s="628"/>
      <c r="AM133" s="628"/>
      <c r="AN133" s="628"/>
      <c r="AO133" s="628"/>
      <c r="AP133" s="628"/>
      <c r="AQ133" s="627"/>
      <c r="AR133" s="627"/>
      <c r="AS133" s="629"/>
    </row>
    <row r="134" spans="1:45" ht="33" customHeight="1">
      <c r="A134" s="1151"/>
      <c r="B134" s="1166"/>
      <c r="C134" s="717">
        <v>44.9</v>
      </c>
      <c r="D134" s="589">
        <v>40.799999999999997</v>
      </c>
      <c r="E134" s="589">
        <v>9.4</v>
      </c>
      <c r="F134" s="589">
        <v>3.9</v>
      </c>
      <c r="G134" s="738">
        <v>1</v>
      </c>
      <c r="H134" s="589"/>
      <c r="I134" s="589"/>
      <c r="J134" s="589"/>
      <c r="K134" s="718"/>
      <c r="L134" s="719"/>
      <c r="N134" s="630"/>
      <c r="O134" s="624"/>
      <c r="P134" s="623"/>
      <c r="Q134" s="596"/>
      <c r="R134" s="596"/>
      <c r="S134" s="596"/>
      <c r="T134" s="596"/>
      <c r="U134" s="596"/>
      <c r="V134" s="596"/>
      <c r="W134" s="596"/>
      <c r="X134" s="596"/>
      <c r="Y134" s="596"/>
      <c r="Z134" s="614"/>
      <c r="AA134" s="614"/>
      <c r="AB134" s="614"/>
      <c r="AC134" s="615"/>
      <c r="AD134" s="632"/>
      <c r="AE134" s="624"/>
      <c r="AF134" s="626"/>
      <c r="AG134" s="627"/>
      <c r="AH134" s="627"/>
      <c r="AI134" s="628"/>
      <c r="AJ134" s="628"/>
      <c r="AK134" s="628"/>
      <c r="AL134" s="628"/>
      <c r="AM134" s="628"/>
      <c r="AN134" s="628"/>
      <c r="AO134" s="628"/>
      <c r="AP134" s="628"/>
      <c r="AQ134" s="627"/>
      <c r="AR134" s="627"/>
      <c r="AS134" s="629"/>
    </row>
    <row r="135" spans="1:45" ht="33" customHeight="1">
      <c r="A135" s="1164">
        <v>66</v>
      </c>
      <c r="B135" s="1165" t="s">
        <v>563</v>
      </c>
      <c r="C135" s="579">
        <v>70.599999999999994</v>
      </c>
      <c r="D135" s="580">
        <v>21.8</v>
      </c>
      <c r="E135" s="580">
        <v>5</v>
      </c>
      <c r="F135" s="737">
        <v>2.7</v>
      </c>
      <c r="G135" s="580"/>
      <c r="H135" s="580"/>
      <c r="I135" s="580"/>
      <c r="J135" s="580"/>
      <c r="K135" s="581"/>
      <c r="L135" s="716"/>
      <c r="N135" s="630"/>
      <c r="O135" s="624"/>
      <c r="P135" s="635"/>
      <c r="Q135" s="636"/>
      <c r="R135" s="636"/>
      <c r="S135" s="636"/>
      <c r="T135" s="636"/>
      <c r="U135" s="636"/>
      <c r="V135" s="636"/>
      <c r="W135" s="636"/>
      <c r="X135" s="636"/>
      <c r="Y135" s="636"/>
      <c r="Z135" s="637"/>
      <c r="AA135" s="594"/>
      <c r="AB135" s="594"/>
      <c r="AC135" s="595"/>
      <c r="AD135" s="632"/>
      <c r="AE135" s="624"/>
      <c r="AF135" s="626"/>
      <c r="AG135" s="627"/>
      <c r="AH135" s="627"/>
      <c r="AI135" s="628"/>
      <c r="AJ135" s="628"/>
      <c r="AK135" s="628"/>
      <c r="AL135" s="628"/>
      <c r="AM135" s="628"/>
      <c r="AN135" s="628"/>
      <c r="AO135" s="628"/>
      <c r="AP135" s="628"/>
      <c r="AQ135" s="627"/>
      <c r="AR135" s="627"/>
      <c r="AS135" s="629"/>
    </row>
    <row r="136" spans="1:45" ht="33" customHeight="1">
      <c r="A136" s="1151"/>
      <c r="B136" s="1166"/>
      <c r="C136" s="717">
        <v>72</v>
      </c>
      <c r="D136" s="589">
        <v>21.2</v>
      </c>
      <c r="E136" s="589">
        <v>3.8</v>
      </c>
      <c r="F136" s="738">
        <v>3</v>
      </c>
      <c r="G136" s="589"/>
      <c r="H136" s="589"/>
      <c r="I136" s="589"/>
      <c r="J136" s="589"/>
      <c r="K136" s="718"/>
      <c r="L136" s="719"/>
      <c r="N136" s="630"/>
      <c r="O136" s="624"/>
      <c r="P136" s="623"/>
      <c r="Q136" s="596"/>
      <c r="R136" s="596"/>
      <c r="S136" s="596"/>
      <c r="T136" s="596"/>
      <c r="U136" s="596"/>
      <c r="V136" s="596"/>
      <c r="W136" s="596"/>
      <c r="X136" s="596"/>
      <c r="Y136" s="596"/>
      <c r="Z136" s="634"/>
      <c r="AA136" s="614"/>
      <c r="AB136" s="614"/>
      <c r="AC136" s="615"/>
      <c r="AD136" s="632"/>
      <c r="AE136" s="624"/>
      <c r="AF136" s="626"/>
      <c r="AG136" s="627"/>
      <c r="AH136" s="627"/>
      <c r="AI136" s="628"/>
      <c r="AJ136" s="628"/>
      <c r="AK136" s="627"/>
      <c r="AL136" s="628"/>
      <c r="AM136" s="628"/>
      <c r="AN136" s="628"/>
      <c r="AO136" s="628"/>
      <c r="AP136" s="628"/>
      <c r="AQ136" s="627"/>
      <c r="AR136" s="627"/>
      <c r="AS136" s="629"/>
    </row>
    <row r="137" spans="1:45" ht="33" customHeight="1">
      <c r="A137" s="1164">
        <v>67</v>
      </c>
      <c r="B137" s="1165" t="s">
        <v>564</v>
      </c>
      <c r="C137" s="579">
        <v>38.9</v>
      </c>
      <c r="D137" s="580">
        <v>38.9</v>
      </c>
      <c r="E137" s="580">
        <v>17.2</v>
      </c>
      <c r="F137" s="580">
        <v>2.4</v>
      </c>
      <c r="G137" s="737">
        <v>2.7</v>
      </c>
      <c r="H137" s="580"/>
      <c r="I137" s="580"/>
      <c r="J137" s="580"/>
      <c r="K137" s="581"/>
      <c r="L137" s="716"/>
      <c r="N137" s="630"/>
      <c r="O137" s="624"/>
      <c r="P137" s="623"/>
      <c r="Q137" s="596"/>
      <c r="R137" s="596"/>
      <c r="S137" s="596"/>
      <c r="T137" s="596"/>
      <c r="U137" s="596"/>
      <c r="V137" s="596"/>
      <c r="W137" s="596"/>
      <c r="X137" s="596"/>
      <c r="Y137" s="596"/>
      <c r="Z137" s="634"/>
      <c r="AA137" s="614"/>
      <c r="AB137" s="614"/>
      <c r="AC137" s="615"/>
      <c r="AD137" s="632"/>
      <c r="AE137" s="624"/>
      <c r="AF137" s="626"/>
      <c r="AG137" s="627"/>
      <c r="AH137" s="627"/>
      <c r="AI137" s="628"/>
      <c r="AJ137" s="628"/>
      <c r="AK137" s="627"/>
      <c r="AL137" s="628"/>
      <c r="AM137" s="628"/>
      <c r="AN137" s="628"/>
      <c r="AO137" s="628"/>
      <c r="AP137" s="628"/>
      <c r="AQ137" s="627"/>
      <c r="AR137" s="627"/>
      <c r="AS137" s="629"/>
    </row>
    <row r="138" spans="1:45" ht="33" customHeight="1">
      <c r="A138" s="1151"/>
      <c r="B138" s="1166"/>
      <c r="C138" s="717">
        <v>33.200000000000003</v>
      </c>
      <c r="D138" s="589">
        <v>41.3</v>
      </c>
      <c r="E138" s="589">
        <v>20.100000000000001</v>
      </c>
      <c r="F138" s="589">
        <v>2.4</v>
      </c>
      <c r="G138" s="738">
        <v>3.1</v>
      </c>
      <c r="H138" s="589"/>
      <c r="I138" s="589"/>
      <c r="J138" s="589"/>
      <c r="K138" s="718"/>
      <c r="L138" s="719"/>
      <c r="N138" s="630"/>
      <c r="O138" s="624"/>
      <c r="P138" s="623"/>
      <c r="Q138" s="596"/>
      <c r="R138" s="596"/>
      <c r="S138" s="596"/>
      <c r="T138" s="596"/>
      <c r="U138" s="596"/>
      <c r="V138" s="596"/>
      <c r="W138" s="596"/>
      <c r="X138" s="596"/>
      <c r="Y138" s="596"/>
      <c r="Z138" s="634"/>
      <c r="AA138" s="614"/>
      <c r="AB138" s="614"/>
      <c r="AC138" s="615"/>
      <c r="AD138" s="632"/>
      <c r="AE138" s="624"/>
      <c r="AF138" s="626"/>
      <c r="AG138" s="627"/>
      <c r="AH138" s="627"/>
      <c r="AI138" s="628"/>
      <c r="AJ138" s="628"/>
      <c r="AK138" s="627"/>
      <c r="AL138" s="628"/>
      <c r="AM138" s="628"/>
      <c r="AN138" s="628"/>
      <c r="AO138" s="628"/>
      <c r="AP138" s="628"/>
      <c r="AQ138" s="627"/>
      <c r="AR138" s="627"/>
      <c r="AS138" s="629"/>
    </row>
    <row r="139" spans="1:45" ht="33" customHeight="1" thickBot="1">
      <c r="A139" s="1164">
        <v>68</v>
      </c>
      <c r="B139" s="1165" t="s">
        <v>565</v>
      </c>
      <c r="C139" s="579">
        <v>47.4</v>
      </c>
      <c r="D139" s="580">
        <v>42.5</v>
      </c>
      <c r="E139" s="580">
        <v>8.6999999999999993</v>
      </c>
      <c r="F139" s="737">
        <v>1.5</v>
      </c>
      <c r="G139" s="580"/>
      <c r="H139" s="580"/>
      <c r="I139" s="580"/>
      <c r="J139" s="580"/>
      <c r="K139" s="581"/>
      <c r="L139" s="716"/>
      <c r="N139" s="638"/>
      <c r="O139" s="639"/>
      <c r="P139" s="640"/>
      <c r="Q139" s="641"/>
      <c r="R139" s="641"/>
      <c r="S139" s="641"/>
      <c r="T139" s="641"/>
      <c r="U139" s="641"/>
      <c r="V139" s="641"/>
      <c r="W139" s="641"/>
      <c r="X139" s="641"/>
      <c r="Y139" s="641"/>
      <c r="Z139" s="642"/>
      <c r="AA139" s="643"/>
      <c r="AB139" s="643"/>
      <c r="AC139" s="644"/>
      <c r="AD139" s="645"/>
      <c r="AE139" s="639"/>
      <c r="AF139" s="646"/>
      <c r="AG139" s="647"/>
      <c r="AH139" s="647"/>
      <c r="AI139" s="648"/>
      <c r="AJ139" s="648"/>
      <c r="AK139" s="647"/>
      <c r="AL139" s="648"/>
      <c r="AM139" s="648"/>
      <c r="AN139" s="648"/>
      <c r="AO139" s="648"/>
      <c r="AP139" s="648"/>
      <c r="AQ139" s="647"/>
      <c r="AR139" s="649"/>
      <c r="AS139" s="650"/>
    </row>
    <row r="140" spans="1:45" ht="33" customHeight="1">
      <c r="A140" s="1151"/>
      <c r="B140" s="1166"/>
      <c r="C140" s="717">
        <v>50</v>
      </c>
      <c r="D140" s="589">
        <v>41.6</v>
      </c>
      <c r="E140" s="589">
        <v>6.4</v>
      </c>
      <c r="F140" s="738">
        <v>2</v>
      </c>
      <c r="G140" s="589"/>
      <c r="H140" s="589"/>
      <c r="I140" s="589"/>
      <c r="J140" s="589"/>
      <c r="K140" s="718"/>
      <c r="L140" s="719"/>
      <c r="N140" s="651"/>
      <c r="O140" s="652"/>
      <c r="P140" s="653"/>
      <c r="Q140" s="653"/>
      <c r="R140" s="653"/>
      <c r="S140" s="653"/>
      <c r="T140" s="653"/>
      <c r="U140" s="653"/>
      <c r="V140" s="653"/>
      <c r="W140" s="653"/>
      <c r="X140" s="653"/>
      <c r="Y140" s="653"/>
      <c r="Z140" s="654"/>
      <c r="AD140" s="651"/>
      <c r="AE140" s="652"/>
    </row>
    <row r="141" spans="1:45" ht="33" customHeight="1">
      <c r="A141" s="1164">
        <v>69</v>
      </c>
      <c r="B141" s="1165" t="s">
        <v>566</v>
      </c>
      <c r="C141" s="579">
        <v>48.6</v>
      </c>
      <c r="D141" s="580">
        <v>29.6</v>
      </c>
      <c r="E141" s="580">
        <v>16.5</v>
      </c>
      <c r="F141" s="580">
        <v>3.8</v>
      </c>
      <c r="G141" s="737">
        <v>1.5</v>
      </c>
      <c r="H141" s="580"/>
      <c r="I141" s="580"/>
      <c r="J141" s="580"/>
      <c r="K141" s="581"/>
      <c r="L141" s="716"/>
      <c r="N141" s="651"/>
      <c r="O141" s="652"/>
      <c r="P141" s="653"/>
      <c r="Q141" s="653"/>
      <c r="R141" s="653"/>
      <c r="S141" s="653"/>
      <c r="T141" s="653"/>
      <c r="U141" s="653"/>
      <c r="V141" s="653"/>
      <c r="W141" s="653"/>
      <c r="X141" s="653"/>
      <c r="Y141" s="653"/>
      <c r="Z141" s="654"/>
      <c r="AD141" s="651"/>
      <c r="AE141" s="652"/>
    </row>
    <row r="142" spans="1:45" ht="33" customHeight="1">
      <c r="A142" s="1150"/>
      <c r="B142" s="1183"/>
      <c r="C142" s="720">
        <v>41</v>
      </c>
      <c r="D142" s="655">
        <v>32.6</v>
      </c>
      <c r="E142" s="655">
        <v>20.3</v>
      </c>
      <c r="F142" s="655">
        <v>4.0999999999999996</v>
      </c>
      <c r="G142" s="741">
        <v>2</v>
      </c>
      <c r="H142" s="655"/>
      <c r="I142" s="655"/>
      <c r="J142" s="655"/>
      <c r="K142" s="721"/>
      <c r="L142" s="722"/>
      <c r="N142" s="651"/>
      <c r="O142" s="652"/>
      <c r="P142" s="653"/>
      <c r="Q142" s="653"/>
      <c r="R142" s="653"/>
      <c r="S142" s="653"/>
      <c r="T142" s="653"/>
      <c r="U142" s="653"/>
      <c r="V142" s="653"/>
      <c r="W142" s="653"/>
      <c r="X142" s="653"/>
      <c r="Y142" s="653"/>
      <c r="Z142" s="654"/>
      <c r="AD142" s="651"/>
      <c r="AE142" s="652"/>
    </row>
    <row r="143" spans="1:45" ht="33" customHeight="1">
      <c r="A143" s="1164">
        <v>70</v>
      </c>
      <c r="B143" s="1165" t="s">
        <v>567</v>
      </c>
      <c r="C143" s="579">
        <v>23.1</v>
      </c>
      <c r="D143" s="580">
        <v>49.9</v>
      </c>
      <c r="E143" s="580">
        <v>20.9</v>
      </c>
      <c r="F143" s="580">
        <v>5.5</v>
      </c>
      <c r="G143" s="737">
        <v>0.7</v>
      </c>
      <c r="H143" s="580"/>
      <c r="I143" s="580"/>
      <c r="J143" s="580"/>
      <c r="K143" s="581"/>
      <c r="L143" s="716"/>
      <c r="N143" s="651"/>
      <c r="O143" s="656"/>
      <c r="P143" s="657"/>
      <c r="Q143" s="657"/>
      <c r="R143" s="657"/>
      <c r="S143" s="657"/>
      <c r="T143" s="657"/>
      <c r="U143" s="657"/>
      <c r="V143" s="657"/>
      <c r="W143" s="657"/>
      <c r="X143" s="657"/>
      <c r="Y143" s="657"/>
      <c r="Z143" s="654"/>
      <c r="AD143" s="651"/>
      <c r="AE143" s="656"/>
    </row>
    <row r="144" spans="1:45" ht="33" customHeight="1">
      <c r="A144" s="1182"/>
      <c r="B144" s="1166"/>
      <c r="C144" s="717">
        <v>28.7</v>
      </c>
      <c r="D144" s="589">
        <v>51.5</v>
      </c>
      <c r="E144" s="589">
        <v>16</v>
      </c>
      <c r="F144" s="589">
        <v>3.3</v>
      </c>
      <c r="G144" s="738">
        <v>0.6</v>
      </c>
      <c r="H144" s="589"/>
      <c r="I144" s="589"/>
      <c r="J144" s="589"/>
      <c r="K144" s="718"/>
      <c r="L144" s="719"/>
      <c r="N144" s="651"/>
      <c r="O144" s="656">
        <v>7</v>
      </c>
      <c r="P144" s="657" t="s">
        <v>295</v>
      </c>
      <c r="Q144" s="657" t="s">
        <v>379</v>
      </c>
      <c r="R144" s="657" t="s">
        <v>380</v>
      </c>
      <c r="S144" s="657" t="s">
        <v>381</v>
      </c>
      <c r="T144" s="657" t="s">
        <v>188</v>
      </c>
      <c r="U144" s="657"/>
      <c r="V144" s="657"/>
      <c r="W144" s="657"/>
      <c r="X144" s="657"/>
      <c r="Y144" s="657"/>
      <c r="Z144" s="654"/>
      <c r="AD144" s="651"/>
      <c r="AE144" s="656"/>
    </row>
    <row r="145" spans="1:31" ht="33" customHeight="1">
      <c r="A145" s="1164">
        <v>71</v>
      </c>
      <c r="B145" s="1165" t="s">
        <v>568</v>
      </c>
      <c r="C145" s="579">
        <v>51.1</v>
      </c>
      <c r="D145" s="580">
        <v>38.5</v>
      </c>
      <c r="E145" s="580">
        <v>6.8</v>
      </c>
      <c r="F145" s="580">
        <v>2.8</v>
      </c>
      <c r="G145" s="742">
        <v>0.8</v>
      </c>
      <c r="H145" s="580"/>
      <c r="I145" s="580"/>
      <c r="J145" s="580"/>
      <c r="K145" s="581"/>
      <c r="L145" s="716"/>
      <c r="N145" s="651"/>
      <c r="O145" s="656">
        <v>8</v>
      </c>
      <c r="P145" s="657" t="s">
        <v>295</v>
      </c>
      <c r="Q145" s="657" t="s">
        <v>386</v>
      </c>
      <c r="R145" s="657" t="s">
        <v>387</v>
      </c>
      <c r="S145" s="657" t="s">
        <v>381</v>
      </c>
      <c r="T145" s="657" t="s">
        <v>188</v>
      </c>
      <c r="U145" s="657"/>
      <c r="V145" s="657"/>
      <c r="W145" s="657"/>
      <c r="X145" s="657"/>
      <c r="Y145" s="657"/>
      <c r="Z145" s="654"/>
      <c r="AD145" s="651"/>
      <c r="AE145" s="656"/>
    </row>
    <row r="146" spans="1:31" ht="33" customHeight="1">
      <c r="A146" s="1151"/>
      <c r="B146" s="1166"/>
      <c r="C146" s="717">
        <v>62.8</v>
      </c>
      <c r="D146" s="589">
        <v>31.1</v>
      </c>
      <c r="E146" s="589">
        <v>4</v>
      </c>
      <c r="F146" s="589">
        <v>1.2</v>
      </c>
      <c r="G146" s="738">
        <v>0.7</v>
      </c>
      <c r="H146" s="589"/>
      <c r="I146" s="589"/>
      <c r="J146" s="589"/>
      <c r="K146" s="718"/>
      <c r="L146" s="719"/>
      <c r="N146" s="651"/>
      <c r="O146" s="656">
        <v>9</v>
      </c>
      <c r="P146" s="657" t="s">
        <v>388</v>
      </c>
      <c r="Q146" s="657" t="s">
        <v>389</v>
      </c>
      <c r="R146" s="657" t="s">
        <v>390</v>
      </c>
      <c r="S146" s="657" t="s">
        <v>391</v>
      </c>
      <c r="T146" s="657" t="s">
        <v>392</v>
      </c>
      <c r="U146" s="657" t="s">
        <v>393</v>
      </c>
      <c r="V146" s="657" t="s">
        <v>188</v>
      </c>
      <c r="W146" s="657"/>
      <c r="X146" s="657"/>
      <c r="Y146" s="657"/>
      <c r="Z146" s="654"/>
      <c r="AD146" s="651"/>
      <c r="AE146" s="656"/>
    </row>
    <row r="147" spans="1:31" ht="33" customHeight="1">
      <c r="A147" s="1164">
        <v>72</v>
      </c>
      <c r="B147" s="1165" t="s">
        <v>569</v>
      </c>
      <c r="C147" s="579">
        <v>34.6</v>
      </c>
      <c r="D147" s="580">
        <v>44.2</v>
      </c>
      <c r="E147" s="580">
        <v>15.1</v>
      </c>
      <c r="F147" s="580">
        <v>5.3</v>
      </c>
      <c r="G147" s="742">
        <v>0.8</v>
      </c>
      <c r="H147" s="580"/>
      <c r="I147" s="580"/>
      <c r="J147" s="580"/>
      <c r="K147" s="581"/>
      <c r="L147" s="716"/>
      <c r="N147" s="651"/>
      <c r="O147" s="656">
        <v>10</v>
      </c>
      <c r="P147" s="657" t="s">
        <v>388</v>
      </c>
      <c r="Q147" s="657" t="s">
        <v>389</v>
      </c>
      <c r="R147" s="657" t="s">
        <v>390</v>
      </c>
      <c r="S147" s="657" t="s">
        <v>391</v>
      </c>
      <c r="T147" s="657" t="s">
        <v>392</v>
      </c>
      <c r="U147" s="657" t="s">
        <v>393</v>
      </c>
      <c r="V147" s="657" t="s">
        <v>188</v>
      </c>
      <c r="W147" s="657"/>
      <c r="X147" s="657"/>
      <c r="Y147" s="657"/>
      <c r="Z147" s="654"/>
      <c r="AD147" s="651"/>
      <c r="AE147" s="656"/>
    </row>
    <row r="148" spans="1:31" ht="33" customHeight="1">
      <c r="A148" s="1151"/>
      <c r="B148" s="1166"/>
      <c r="C148" s="717">
        <v>39.1</v>
      </c>
      <c r="D148" s="589">
        <v>43.3</v>
      </c>
      <c r="E148" s="589">
        <v>13.4</v>
      </c>
      <c r="F148" s="589">
        <v>3.4</v>
      </c>
      <c r="G148" s="738">
        <v>0.8</v>
      </c>
      <c r="H148" s="589"/>
      <c r="I148" s="589"/>
      <c r="J148" s="589"/>
      <c r="K148" s="718"/>
      <c r="L148" s="719"/>
      <c r="N148" s="651"/>
      <c r="O148" s="656">
        <v>11</v>
      </c>
      <c r="P148" s="657" t="s">
        <v>483</v>
      </c>
      <c r="Q148" s="657" t="s">
        <v>484</v>
      </c>
      <c r="R148" s="657" t="s">
        <v>485</v>
      </c>
      <c r="S148" s="657" t="s">
        <v>188</v>
      </c>
      <c r="T148" s="657"/>
      <c r="U148" s="657"/>
      <c r="V148" s="657"/>
      <c r="W148" s="657"/>
      <c r="X148" s="657"/>
      <c r="Y148" s="657"/>
      <c r="Z148" s="654"/>
      <c r="AD148" s="651"/>
      <c r="AE148" s="656"/>
    </row>
    <row r="149" spans="1:31" ht="33" customHeight="1">
      <c r="A149" s="1164">
        <v>73</v>
      </c>
      <c r="B149" s="1165" t="s">
        <v>570</v>
      </c>
      <c r="C149" s="579">
        <v>37.200000000000003</v>
      </c>
      <c r="D149" s="580">
        <v>49.3</v>
      </c>
      <c r="E149" s="580">
        <v>9.6</v>
      </c>
      <c r="F149" s="580">
        <v>3</v>
      </c>
      <c r="G149" s="737">
        <v>0.8</v>
      </c>
      <c r="H149" s="580"/>
      <c r="I149" s="580"/>
      <c r="J149" s="580"/>
      <c r="K149" s="581"/>
      <c r="L149" s="716"/>
      <c r="N149" s="651"/>
      <c r="O149" s="656">
        <v>12</v>
      </c>
      <c r="P149" s="657" t="s">
        <v>198</v>
      </c>
      <c r="Q149" s="657" t="s">
        <v>355</v>
      </c>
      <c r="R149" s="657" t="s">
        <v>186</v>
      </c>
      <c r="S149" s="657" t="s">
        <v>294</v>
      </c>
      <c r="T149" s="657" t="s">
        <v>188</v>
      </c>
      <c r="U149" s="657"/>
      <c r="V149" s="657"/>
      <c r="W149" s="657"/>
      <c r="X149" s="657"/>
      <c r="Y149" s="657"/>
      <c r="Z149" s="654"/>
      <c r="AD149" s="651"/>
      <c r="AE149" s="656"/>
    </row>
    <row r="150" spans="1:31" ht="33" customHeight="1">
      <c r="A150" s="1151"/>
      <c r="B150" s="1166"/>
      <c r="C150" s="717">
        <v>42.9</v>
      </c>
      <c r="D150" s="589">
        <v>46.1</v>
      </c>
      <c r="E150" s="589">
        <v>8.1999999999999993</v>
      </c>
      <c r="F150" s="589">
        <v>2</v>
      </c>
      <c r="G150" s="738">
        <v>0.8</v>
      </c>
      <c r="H150" s="589"/>
      <c r="I150" s="589"/>
      <c r="J150" s="589"/>
      <c r="K150" s="718"/>
      <c r="L150" s="719"/>
      <c r="N150" s="651"/>
      <c r="O150" s="656">
        <v>13</v>
      </c>
      <c r="P150" s="657" t="s">
        <v>198</v>
      </c>
      <c r="Q150" s="657" t="s">
        <v>355</v>
      </c>
      <c r="R150" s="657" t="s">
        <v>186</v>
      </c>
      <c r="S150" s="657" t="s">
        <v>294</v>
      </c>
      <c r="T150" s="657" t="s">
        <v>188</v>
      </c>
      <c r="U150" s="657"/>
      <c r="V150" s="657"/>
      <c r="W150" s="657"/>
      <c r="X150" s="657"/>
      <c r="Y150" s="657"/>
      <c r="Z150" s="654"/>
      <c r="AD150" s="651"/>
      <c r="AE150" s="656"/>
    </row>
    <row r="151" spans="1:31" ht="33" customHeight="1">
      <c r="A151" s="1164">
        <v>74</v>
      </c>
      <c r="B151" s="1165" t="s">
        <v>571</v>
      </c>
      <c r="C151" s="579">
        <v>23.9</v>
      </c>
      <c r="D151" s="580">
        <v>46.9</v>
      </c>
      <c r="E151" s="580">
        <v>22.4</v>
      </c>
      <c r="F151" s="580">
        <v>6.1</v>
      </c>
      <c r="G151" s="737">
        <v>0.8</v>
      </c>
      <c r="H151" s="580"/>
      <c r="I151" s="580"/>
      <c r="J151" s="580"/>
      <c r="K151" s="581"/>
      <c r="L151" s="716"/>
      <c r="N151" s="651"/>
      <c r="O151" s="656">
        <v>14</v>
      </c>
      <c r="P151" s="657" t="s">
        <v>198</v>
      </c>
      <c r="Q151" s="657" t="s">
        <v>355</v>
      </c>
      <c r="R151" s="657" t="s">
        <v>186</v>
      </c>
      <c r="S151" s="657" t="s">
        <v>394</v>
      </c>
      <c r="T151" s="657" t="s">
        <v>188</v>
      </c>
      <c r="U151" s="657"/>
      <c r="V151" s="657"/>
      <c r="W151" s="657"/>
      <c r="X151" s="657"/>
      <c r="Y151" s="657"/>
      <c r="Z151" s="654"/>
      <c r="AD151" s="651"/>
      <c r="AE151" s="656"/>
    </row>
    <row r="152" spans="1:31" ht="33" customHeight="1">
      <c r="A152" s="1151"/>
      <c r="B152" s="1166"/>
      <c r="C152" s="717">
        <v>30.1</v>
      </c>
      <c r="D152" s="589">
        <v>47.6</v>
      </c>
      <c r="E152" s="589">
        <v>17.600000000000001</v>
      </c>
      <c r="F152" s="589">
        <v>3.7</v>
      </c>
      <c r="G152" s="738">
        <v>0.9</v>
      </c>
      <c r="H152" s="589"/>
      <c r="I152" s="589"/>
      <c r="J152" s="589"/>
      <c r="K152" s="718"/>
      <c r="L152" s="719"/>
      <c r="N152" s="651"/>
      <c r="O152" s="656">
        <v>15</v>
      </c>
      <c r="P152" s="657" t="s">
        <v>198</v>
      </c>
      <c r="Q152" s="657" t="s">
        <v>355</v>
      </c>
      <c r="R152" s="657" t="s">
        <v>186</v>
      </c>
      <c r="S152" s="657" t="s">
        <v>293</v>
      </c>
      <c r="T152" s="657" t="s">
        <v>188</v>
      </c>
      <c r="U152" s="657"/>
      <c r="V152" s="657"/>
      <c r="W152" s="657"/>
      <c r="X152" s="657"/>
      <c r="Y152" s="657"/>
      <c r="Z152" s="654"/>
      <c r="AD152" s="651"/>
      <c r="AE152" s="656"/>
    </row>
    <row r="153" spans="1:31" ht="33" customHeight="1">
      <c r="A153" s="1164">
        <v>75</v>
      </c>
      <c r="B153" s="1165" t="s">
        <v>572</v>
      </c>
      <c r="C153" s="579">
        <v>28.9</v>
      </c>
      <c r="D153" s="580">
        <v>48.1</v>
      </c>
      <c r="E153" s="580">
        <v>16.8</v>
      </c>
      <c r="F153" s="580">
        <v>5.4</v>
      </c>
      <c r="G153" s="737">
        <v>0.8</v>
      </c>
      <c r="H153" s="580"/>
      <c r="I153" s="580"/>
      <c r="J153" s="580"/>
      <c r="K153" s="581"/>
      <c r="L153" s="716"/>
      <c r="N153" s="651"/>
      <c r="O153" s="656">
        <v>16</v>
      </c>
      <c r="P153" s="657" t="s">
        <v>198</v>
      </c>
      <c r="Q153" s="657" t="s">
        <v>355</v>
      </c>
      <c r="R153" s="657" t="s">
        <v>186</v>
      </c>
      <c r="S153" s="657" t="s">
        <v>222</v>
      </c>
      <c r="T153" s="657" t="s">
        <v>188</v>
      </c>
      <c r="U153" s="657"/>
      <c r="V153" s="657"/>
      <c r="W153" s="657"/>
      <c r="X153" s="657"/>
      <c r="Y153" s="657"/>
      <c r="Z153" s="654"/>
      <c r="AD153" s="651"/>
      <c r="AE153" s="656"/>
    </row>
    <row r="154" spans="1:31" ht="33" customHeight="1">
      <c r="A154" s="1150"/>
      <c r="B154" s="1166"/>
      <c r="C154" s="720">
        <v>41</v>
      </c>
      <c r="D154" s="655">
        <v>45.2</v>
      </c>
      <c r="E154" s="655">
        <v>10.3</v>
      </c>
      <c r="F154" s="589">
        <v>2.7</v>
      </c>
      <c r="G154" s="738">
        <v>0.9</v>
      </c>
      <c r="H154" s="655"/>
      <c r="I154" s="655"/>
      <c r="J154" s="655"/>
      <c r="K154" s="721"/>
      <c r="L154" s="722"/>
      <c r="N154" s="651"/>
      <c r="O154" s="656">
        <v>17</v>
      </c>
      <c r="P154" s="657" t="s">
        <v>198</v>
      </c>
      <c r="Q154" s="657" t="s">
        <v>355</v>
      </c>
      <c r="R154" s="657" t="s">
        <v>186</v>
      </c>
      <c r="S154" s="657" t="s">
        <v>395</v>
      </c>
      <c r="T154" s="657" t="s">
        <v>188</v>
      </c>
      <c r="U154" s="657"/>
      <c r="V154" s="657"/>
      <c r="W154" s="657"/>
      <c r="X154" s="657"/>
      <c r="Y154" s="657"/>
      <c r="Z154" s="654"/>
      <c r="AD154" s="651"/>
      <c r="AE154" s="656"/>
    </row>
    <row r="155" spans="1:31" ht="33" customHeight="1">
      <c r="A155" s="1164">
        <v>76</v>
      </c>
      <c r="B155" s="1194" t="s">
        <v>573</v>
      </c>
      <c r="C155" s="723">
        <v>34.4</v>
      </c>
      <c r="D155" s="724">
        <v>48.2</v>
      </c>
      <c r="E155" s="724">
        <v>12.1</v>
      </c>
      <c r="F155" s="580">
        <v>4.5999999999999996</v>
      </c>
      <c r="G155" s="737">
        <v>0.6</v>
      </c>
      <c r="H155" s="724"/>
      <c r="I155" s="724"/>
      <c r="J155" s="724"/>
      <c r="K155" s="724"/>
      <c r="L155" s="725"/>
      <c r="N155" s="651"/>
      <c r="O155" s="656">
        <v>18</v>
      </c>
      <c r="P155" s="657" t="s">
        <v>198</v>
      </c>
      <c r="Q155" s="657" t="s">
        <v>355</v>
      </c>
      <c r="R155" s="657" t="s">
        <v>186</v>
      </c>
      <c r="S155" s="657" t="s">
        <v>395</v>
      </c>
      <c r="T155" s="657" t="s">
        <v>188</v>
      </c>
      <c r="U155" s="657"/>
      <c r="V155" s="657"/>
      <c r="W155" s="657"/>
      <c r="X155" s="657"/>
      <c r="Y155" s="657"/>
      <c r="Z155" s="654"/>
      <c r="AD155" s="651"/>
      <c r="AE155" s="656"/>
    </row>
    <row r="156" spans="1:31" ht="33" customHeight="1">
      <c r="A156" s="1151"/>
      <c r="B156" s="886"/>
      <c r="C156" s="658">
        <v>39.799999999999997</v>
      </c>
      <c r="D156" s="589">
        <v>45.4</v>
      </c>
      <c r="E156" s="589">
        <v>11.1</v>
      </c>
      <c r="F156" s="589">
        <v>2.9</v>
      </c>
      <c r="G156" s="738">
        <v>0.8</v>
      </c>
      <c r="H156" s="589"/>
      <c r="I156" s="589"/>
      <c r="J156" s="589"/>
      <c r="K156" s="589"/>
      <c r="L156" s="659"/>
      <c r="N156" s="651"/>
      <c r="O156" s="656">
        <v>19</v>
      </c>
      <c r="P156" s="657" t="s">
        <v>486</v>
      </c>
      <c r="Q156" s="657" t="s">
        <v>487</v>
      </c>
      <c r="R156" s="657" t="s">
        <v>755</v>
      </c>
      <c r="S156" s="657" t="s">
        <v>488</v>
      </c>
      <c r="T156" s="657" t="s">
        <v>659</v>
      </c>
      <c r="U156" s="657" t="s">
        <v>188</v>
      </c>
      <c r="V156" s="657"/>
      <c r="W156" s="657"/>
      <c r="X156" s="657"/>
      <c r="Y156" s="657"/>
      <c r="Z156" s="654"/>
      <c r="AD156" s="651"/>
      <c r="AE156" s="656"/>
    </row>
    <row r="157" spans="1:31" ht="33" customHeight="1">
      <c r="A157" s="1164">
        <v>77</v>
      </c>
      <c r="B157" s="1165"/>
      <c r="C157" s="660"/>
      <c r="D157" s="580"/>
      <c r="E157" s="580"/>
      <c r="F157" s="580"/>
      <c r="G157" s="580"/>
      <c r="H157" s="580"/>
      <c r="I157" s="580"/>
      <c r="J157" s="580"/>
      <c r="K157" s="580"/>
      <c r="L157" s="661"/>
      <c r="N157" s="651"/>
      <c r="O157" s="656">
        <v>20</v>
      </c>
      <c r="P157" s="657" t="s">
        <v>479</v>
      </c>
      <c r="Q157" s="657" t="s">
        <v>480</v>
      </c>
      <c r="R157" s="657" t="s">
        <v>481</v>
      </c>
      <c r="S157" s="657" t="s">
        <v>482</v>
      </c>
      <c r="T157" s="657" t="s">
        <v>188</v>
      </c>
      <c r="U157" s="657"/>
      <c r="V157" s="657"/>
      <c r="W157" s="657"/>
      <c r="X157" s="657"/>
      <c r="Y157" s="657"/>
      <c r="Z157" s="654"/>
      <c r="AD157" s="651"/>
      <c r="AE157" s="656"/>
    </row>
    <row r="158" spans="1:31" ht="33" customHeight="1">
      <c r="A158" s="1151"/>
      <c r="B158" s="1166"/>
      <c r="C158" s="658"/>
      <c r="D158" s="589"/>
      <c r="E158" s="589"/>
      <c r="F158" s="589"/>
      <c r="G158" s="589"/>
      <c r="H158" s="589"/>
      <c r="I158" s="589"/>
      <c r="J158" s="589"/>
      <c r="K158" s="589"/>
      <c r="L158" s="659"/>
      <c r="N158" s="651"/>
      <c r="O158" s="656">
        <v>21</v>
      </c>
      <c r="P158" s="657" t="s">
        <v>479</v>
      </c>
      <c r="Q158" s="657" t="s">
        <v>480</v>
      </c>
      <c r="R158" s="657" t="s">
        <v>481</v>
      </c>
      <c r="S158" s="657" t="s">
        <v>482</v>
      </c>
      <c r="T158" s="657" t="s">
        <v>188</v>
      </c>
      <c r="U158" s="657"/>
      <c r="V158" s="657"/>
      <c r="W158" s="657"/>
      <c r="X158" s="657"/>
      <c r="Y158" s="657"/>
      <c r="Z158" s="654"/>
      <c r="AD158" s="651"/>
      <c r="AE158" s="656"/>
    </row>
    <row r="159" spans="1:31" ht="33" customHeight="1">
      <c r="A159" s="1150">
        <v>78</v>
      </c>
      <c r="B159" s="1192"/>
      <c r="C159" s="662"/>
      <c r="D159" s="663"/>
      <c r="E159" s="663"/>
      <c r="F159" s="580"/>
      <c r="G159" s="580"/>
      <c r="H159" s="663"/>
      <c r="I159" s="663"/>
      <c r="J159" s="663"/>
      <c r="K159" s="663"/>
      <c r="L159" s="664"/>
      <c r="N159" s="651"/>
      <c r="O159" s="656">
        <v>22</v>
      </c>
      <c r="P159" s="657" t="s">
        <v>479</v>
      </c>
      <c r="Q159" s="657" t="s">
        <v>480</v>
      </c>
      <c r="R159" s="657" t="s">
        <v>481</v>
      </c>
      <c r="S159" s="657" t="s">
        <v>482</v>
      </c>
      <c r="T159" s="657" t="s">
        <v>188</v>
      </c>
      <c r="U159" s="657"/>
      <c r="V159" s="657"/>
      <c r="W159" s="657"/>
      <c r="X159" s="657"/>
      <c r="Y159" s="657"/>
      <c r="Z159" s="654"/>
      <c r="AD159" s="651"/>
      <c r="AE159" s="656"/>
    </row>
    <row r="160" spans="1:31" ht="33" customHeight="1">
      <c r="A160" s="1150"/>
      <c r="B160" s="1192"/>
      <c r="C160" s="665"/>
      <c r="D160" s="655"/>
      <c r="E160" s="655"/>
      <c r="F160" s="655"/>
      <c r="G160" s="655"/>
      <c r="H160" s="655"/>
      <c r="I160" s="655"/>
      <c r="J160" s="655"/>
      <c r="K160" s="655"/>
      <c r="L160" s="666"/>
      <c r="N160" s="651"/>
      <c r="O160" s="656">
        <v>23</v>
      </c>
      <c r="P160" s="657" t="s">
        <v>479</v>
      </c>
      <c r="Q160" s="657" t="s">
        <v>480</v>
      </c>
      <c r="R160" s="657" t="s">
        <v>481</v>
      </c>
      <c r="S160" s="657" t="s">
        <v>482</v>
      </c>
      <c r="T160" s="657" t="s">
        <v>188</v>
      </c>
      <c r="U160" s="657"/>
      <c r="V160" s="657"/>
      <c r="W160" s="657"/>
      <c r="X160" s="657"/>
      <c r="Y160" s="657"/>
      <c r="Z160" s="654"/>
      <c r="AD160" s="651"/>
      <c r="AE160" s="656"/>
    </row>
    <row r="161" spans="1:31" ht="33" customHeight="1">
      <c r="A161" s="1190">
        <v>79</v>
      </c>
      <c r="B161" s="1193"/>
      <c r="C161" s="579"/>
      <c r="D161" s="580"/>
      <c r="E161" s="580"/>
      <c r="F161" s="580"/>
      <c r="G161" s="580"/>
      <c r="H161" s="580"/>
      <c r="I161" s="580"/>
      <c r="J161" s="580"/>
      <c r="K161" s="580"/>
      <c r="L161" s="667"/>
      <c r="N161" s="651"/>
      <c r="O161" s="656">
        <v>24</v>
      </c>
      <c r="P161" s="657" t="s">
        <v>479</v>
      </c>
      <c r="Q161" s="657" t="s">
        <v>480</v>
      </c>
      <c r="R161" s="657" t="s">
        <v>481</v>
      </c>
      <c r="S161" s="657" t="s">
        <v>482</v>
      </c>
      <c r="T161" s="657" t="s">
        <v>188</v>
      </c>
      <c r="U161" s="657"/>
      <c r="V161" s="657"/>
      <c r="W161" s="657"/>
      <c r="X161" s="657"/>
      <c r="Y161" s="657"/>
      <c r="Z161" s="654"/>
      <c r="AD161" s="651"/>
      <c r="AE161" s="656"/>
    </row>
    <row r="162" spans="1:31" ht="33" customHeight="1">
      <c r="A162" s="1190"/>
      <c r="B162" s="1193"/>
      <c r="C162" s="668"/>
      <c r="D162" s="669"/>
      <c r="E162" s="669"/>
      <c r="F162" s="669"/>
      <c r="G162" s="669"/>
      <c r="H162" s="669"/>
      <c r="I162" s="669"/>
      <c r="J162" s="669"/>
      <c r="K162" s="669"/>
      <c r="L162" s="670"/>
      <c r="N162" s="651"/>
      <c r="O162" s="656">
        <v>25</v>
      </c>
      <c r="P162" s="657" t="s">
        <v>295</v>
      </c>
      <c r="Q162" s="657" t="s">
        <v>386</v>
      </c>
      <c r="R162" s="657" t="s">
        <v>387</v>
      </c>
      <c r="S162" s="657" t="s">
        <v>381</v>
      </c>
      <c r="T162" s="657" t="s">
        <v>188</v>
      </c>
      <c r="U162" s="657"/>
      <c r="V162" s="657"/>
      <c r="W162" s="657"/>
      <c r="X162" s="657"/>
      <c r="Y162" s="657"/>
      <c r="Z162" s="654"/>
      <c r="AD162" s="651"/>
      <c r="AE162" s="656"/>
    </row>
    <row r="163" spans="1:31" ht="33" customHeight="1">
      <c r="A163" s="1190">
        <v>80</v>
      </c>
      <c r="B163" s="1191"/>
      <c r="C163" s="660"/>
      <c r="D163" s="581"/>
      <c r="E163" s="580"/>
      <c r="F163" s="580"/>
      <c r="G163" s="671"/>
      <c r="H163" s="581"/>
      <c r="I163" s="581"/>
      <c r="J163" s="580"/>
      <c r="K163" s="671"/>
      <c r="L163" s="672"/>
      <c r="N163" s="651"/>
      <c r="O163" s="656">
        <v>26</v>
      </c>
      <c r="P163" s="657" t="s">
        <v>295</v>
      </c>
      <c r="Q163" s="657" t="s">
        <v>386</v>
      </c>
      <c r="R163" s="657" t="s">
        <v>387</v>
      </c>
      <c r="S163" s="657" t="s">
        <v>381</v>
      </c>
      <c r="T163" s="657" t="s">
        <v>188</v>
      </c>
      <c r="U163" s="657"/>
      <c r="V163" s="657"/>
      <c r="W163" s="657"/>
      <c r="X163" s="657"/>
      <c r="Y163" s="657"/>
      <c r="Z163" s="654"/>
      <c r="AD163" s="651"/>
      <c r="AE163" s="656"/>
    </row>
    <row r="164" spans="1:31" ht="33" customHeight="1">
      <c r="A164" s="1190"/>
      <c r="B164" s="1191"/>
      <c r="C164" s="673"/>
      <c r="D164" s="589"/>
      <c r="E164" s="589"/>
      <c r="F164" s="589"/>
      <c r="G164" s="589"/>
      <c r="H164" s="674"/>
      <c r="I164" s="589"/>
      <c r="J164" s="675"/>
      <c r="K164" s="675"/>
      <c r="L164" s="670"/>
      <c r="N164" s="651"/>
      <c r="O164" s="656">
        <v>27</v>
      </c>
      <c r="P164" s="657" t="s">
        <v>295</v>
      </c>
      <c r="Q164" s="657" t="s">
        <v>386</v>
      </c>
      <c r="R164" s="657" t="s">
        <v>387</v>
      </c>
      <c r="S164" s="657" t="s">
        <v>381</v>
      </c>
      <c r="T164" s="657" t="s">
        <v>188</v>
      </c>
      <c r="U164" s="657"/>
      <c r="V164" s="657"/>
      <c r="W164" s="657"/>
      <c r="X164" s="657"/>
      <c r="Y164" s="657"/>
      <c r="Z164" s="654"/>
      <c r="AD164" s="651"/>
      <c r="AE164" s="656"/>
    </row>
    <row r="165" spans="1:31" ht="20.149999999999999" customHeight="1">
      <c r="A165" s="1123"/>
      <c r="B165" s="1184"/>
      <c r="C165" s="676"/>
      <c r="D165" s="676"/>
      <c r="E165" s="676"/>
      <c r="F165" s="676"/>
      <c r="G165" s="676"/>
      <c r="H165" s="676"/>
      <c r="I165" s="676"/>
      <c r="J165" s="676"/>
      <c r="K165" s="676"/>
      <c r="L165" s="676"/>
      <c r="M165" s="677">
        <v>167</v>
      </c>
      <c r="N165" s="651"/>
      <c r="O165" s="656">
        <v>28</v>
      </c>
      <c r="P165" s="657" t="s">
        <v>295</v>
      </c>
      <c r="Q165" s="657" t="s">
        <v>386</v>
      </c>
      <c r="R165" s="657" t="s">
        <v>387</v>
      </c>
      <c r="S165" s="657" t="s">
        <v>381</v>
      </c>
      <c r="T165" s="657" t="s">
        <v>188</v>
      </c>
      <c r="U165" s="657"/>
      <c r="V165" s="657"/>
      <c r="W165" s="657"/>
      <c r="X165" s="657"/>
      <c r="Y165" s="657"/>
      <c r="Z165" s="654"/>
      <c r="AD165" s="651"/>
      <c r="AE165" s="656"/>
    </row>
    <row r="166" spans="1:31" ht="20.149999999999999" customHeight="1">
      <c r="A166" s="1123"/>
      <c r="B166" s="1184"/>
      <c r="C166" s="676"/>
      <c r="D166" s="676"/>
      <c r="E166" s="676"/>
      <c r="F166" s="676"/>
      <c r="G166" s="676"/>
      <c r="H166" s="676"/>
      <c r="I166" s="676"/>
      <c r="J166" s="676"/>
      <c r="K166" s="676"/>
      <c r="L166" s="676"/>
      <c r="M166" s="677">
        <v>168</v>
      </c>
      <c r="N166" s="651"/>
      <c r="O166" s="656">
        <v>29</v>
      </c>
      <c r="P166" s="657" t="s">
        <v>295</v>
      </c>
      <c r="Q166" s="657" t="s">
        <v>386</v>
      </c>
      <c r="R166" s="657" t="s">
        <v>387</v>
      </c>
      <c r="S166" s="657" t="s">
        <v>381</v>
      </c>
      <c r="T166" s="657" t="s">
        <v>188</v>
      </c>
      <c r="U166" s="657"/>
      <c r="V166" s="657"/>
      <c r="W166" s="657"/>
      <c r="X166" s="657"/>
      <c r="Y166" s="657"/>
      <c r="Z166" s="654"/>
      <c r="AD166" s="651"/>
      <c r="AE166" s="656"/>
    </row>
    <row r="167" spans="1:31" ht="20.149999999999999" customHeight="1">
      <c r="A167" s="1123"/>
      <c r="B167" s="1184"/>
      <c r="C167" s="676"/>
      <c r="D167" s="676"/>
      <c r="E167" s="676"/>
      <c r="F167" s="676"/>
      <c r="G167" s="676"/>
      <c r="H167" s="676"/>
      <c r="I167" s="676"/>
      <c r="J167" s="676"/>
      <c r="K167" s="676"/>
      <c r="L167" s="676"/>
      <c r="M167" s="677">
        <v>169</v>
      </c>
      <c r="N167" s="651"/>
      <c r="O167" s="656">
        <v>30</v>
      </c>
      <c r="P167" s="657" t="s">
        <v>290</v>
      </c>
      <c r="Q167" s="657" t="s">
        <v>396</v>
      </c>
      <c r="R167" s="657" t="s">
        <v>397</v>
      </c>
      <c r="S167" s="657" t="s">
        <v>385</v>
      </c>
      <c r="T167" s="657" t="s">
        <v>188</v>
      </c>
      <c r="U167" s="657"/>
      <c r="V167" s="657"/>
      <c r="W167" s="657"/>
      <c r="X167" s="657"/>
      <c r="Y167" s="657"/>
      <c r="Z167" s="654"/>
      <c r="AD167" s="651"/>
      <c r="AE167" s="656"/>
    </row>
    <row r="168" spans="1:31" ht="20.149999999999999" customHeight="1">
      <c r="A168" s="1123"/>
      <c r="B168" s="1184"/>
      <c r="C168" s="676"/>
      <c r="D168" s="676"/>
      <c r="E168" s="676"/>
      <c r="F168" s="676"/>
      <c r="G168" s="676"/>
      <c r="H168" s="676"/>
      <c r="I168" s="676"/>
      <c r="J168" s="676"/>
      <c r="K168" s="676"/>
      <c r="L168" s="676"/>
      <c r="M168" s="677">
        <v>170</v>
      </c>
      <c r="N168" s="651"/>
      <c r="O168" s="656">
        <v>31</v>
      </c>
      <c r="P168" s="657" t="s">
        <v>290</v>
      </c>
      <c r="Q168" s="657" t="s">
        <v>396</v>
      </c>
      <c r="R168" s="657" t="s">
        <v>397</v>
      </c>
      <c r="S168" s="657" t="s">
        <v>385</v>
      </c>
      <c r="T168" s="657" t="s">
        <v>188</v>
      </c>
      <c r="U168" s="657"/>
      <c r="V168" s="657"/>
      <c r="W168" s="657"/>
      <c r="X168" s="657"/>
      <c r="Y168" s="657"/>
      <c r="Z168" s="654"/>
      <c r="AD168" s="651"/>
      <c r="AE168" s="656"/>
    </row>
    <row r="169" spans="1:31" ht="20.149999999999999" customHeight="1">
      <c r="A169" s="1123"/>
      <c r="B169" s="1184"/>
      <c r="C169" s="676"/>
      <c r="D169" s="676"/>
      <c r="E169" s="676"/>
      <c r="F169" s="676"/>
      <c r="G169" s="676"/>
      <c r="H169" s="676"/>
      <c r="I169" s="676"/>
      <c r="J169" s="676"/>
      <c r="K169" s="676"/>
      <c r="L169" s="676"/>
      <c r="M169" s="677">
        <v>171</v>
      </c>
      <c r="N169" s="651"/>
      <c r="O169" s="656">
        <v>32</v>
      </c>
      <c r="P169" s="657" t="s">
        <v>382</v>
      </c>
      <c r="Q169" s="657" t="s">
        <v>383</v>
      </c>
      <c r="R169" s="657" t="s">
        <v>384</v>
      </c>
      <c r="S169" s="657" t="s">
        <v>385</v>
      </c>
      <c r="T169" s="657" t="s">
        <v>188</v>
      </c>
      <c r="U169" s="657"/>
      <c r="V169" s="657"/>
      <c r="W169" s="657"/>
      <c r="X169" s="657"/>
      <c r="Y169" s="657"/>
      <c r="Z169" s="654"/>
      <c r="AD169" s="651"/>
      <c r="AE169" s="656"/>
    </row>
    <row r="170" spans="1:31" ht="20.149999999999999" customHeight="1">
      <c r="A170" s="1123"/>
      <c r="B170" s="1184"/>
      <c r="C170" s="676"/>
      <c r="D170" s="676"/>
      <c r="E170" s="676"/>
      <c r="F170" s="676"/>
      <c r="G170" s="676"/>
      <c r="H170" s="676"/>
      <c r="I170" s="676"/>
      <c r="J170" s="676"/>
      <c r="K170" s="676"/>
      <c r="L170" s="676"/>
      <c r="M170" s="677">
        <v>172</v>
      </c>
      <c r="N170" s="651"/>
      <c r="O170" s="656">
        <v>33</v>
      </c>
      <c r="P170" s="657" t="s">
        <v>290</v>
      </c>
      <c r="Q170" s="657" t="s">
        <v>396</v>
      </c>
      <c r="R170" s="657" t="s">
        <v>397</v>
      </c>
      <c r="S170" s="657" t="s">
        <v>385</v>
      </c>
      <c r="T170" s="657" t="s">
        <v>188</v>
      </c>
      <c r="U170" s="657"/>
      <c r="V170" s="657"/>
      <c r="W170" s="657"/>
      <c r="X170" s="657"/>
      <c r="Y170" s="657"/>
      <c r="AD170" s="651"/>
      <c r="AE170" s="656"/>
    </row>
    <row r="171" spans="1:31" ht="20.149999999999999" customHeight="1">
      <c r="A171" s="1123"/>
      <c r="B171" s="1184"/>
      <c r="C171" s="676"/>
      <c r="D171" s="676"/>
      <c r="E171" s="676"/>
      <c r="F171" s="676"/>
      <c r="G171" s="676"/>
      <c r="H171" s="676"/>
      <c r="I171" s="676"/>
      <c r="J171" s="676"/>
      <c r="K171" s="676"/>
      <c r="L171" s="676"/>
      <c r="M171" s="677">
        <v>173</v>
      </c>
      <c r="N171" s="651"/>
      <c r="O171" s="656">
        <v>34</v>
      </c>
      <c r="P171" s="657" t="s">
        <v>290</v>
      </c>
      <c r="Q171" s="657" t="s">
        <v>396</v>
      </c>
      <c r="R171" s="657" t="s">
        <v>397</v>
      </c>
      <c r="S171" s="657" t="s">
        <v>385</v>
      </c>
      <c r="T171" s="657" t="s">
        <v>188</v>
      </c>
      <c r="U171" s="657"/>
      <c r="V171" s="657"/>
      <c r="W171" s="657"/>
      <c r="X171" s="657"/>
      <c r="Y171" s="657"/>
      <c r="AD171" s="651"/>
      <c r="AE171" s="656"/>
    </row>
    <row r="172" spans="1:31" ht="20.149999999999999" customHeight="1">
      <c r="A172" s="1123"/>
      <c r="B172" s="1184"/>
      <c r="C172" s="676"/>
      <c r="D172" s="676"/>
      <c r="E172" s="676"/>
      <c r="F172" s="676"/>
      <c r="G172" s="676"/>
      <c r="H172" s="676"/>
      <c r="I172" s="676"/>
      <c r="J172" s="676"/>
      <c r="K172" s="676"/>
      <c r="L172" s="676"/>
      <c r="M172" s="677">
        <v>174</v>
      </c>
      <c r="N172" s="651"/>
      <c r="O172" s="656">
        <v>35</v>
      </c>
      <c r="P172" s="657" t="s">
        <v>290</v>
      </c>
      <c r="Q172" s="657" t="s">
        <v>396</v>
      </c>
      <c r="R172" s="657" t="s">
        <v>397</v>
      </c>
      <c r="S172" s="657" t="s">
        <v>385</v>
      </c>
      <c r="T172" s="657" t="s">
        <v>188</v>
      </c>
      <c r="U172" s="657"/>
      <c r="V172" s="657"/>
      <c r="W172" s="657"/>
      <c r="X172" s="657"/>
      <c r="Y172" s="657"/>
      <c r="AD172" s="651"/>
      <c r="AE172" s="656"/>
    </row>
    <row r="173" spans="1:31" ht="20.149999999999999" customHeight="1">
      <c r="A173" s="1123"/>
      <c r="B173" s="1184"/>
      <c r="C173" s="676"/>
      <c r="D173" s="676"/>
      <c r="E173" s="676"/>
      <c r="F173" s="676"/>
      <c r="G173" s="676"/>
      <c r="H173" s="676"/>
      <c r="I173" s="676"/>
      <c r="J173" s="676"/>
      <c r="K173" s="676"/>
      <c r="L173" s="676"/>
      <c r="M173" s="677">
        <v>175</v>
      </c>
      <c r="N173" s="651"/>
      <c r="O173" s="656">
        <v>36</v>
      </c>
      <c r="P173" s="657" t="s">
        <v>198</v>
      </c>
      <c r="Q173" s="657" t="s">
        <v>355</v>
      </c>
      <c r="R173" s="657" t="s">
        <v>186</v>
      </c>
      <c r="S173" s="657" t="s">
        <v>222</v>
      </c>
      <c r="T173" s="657" t="s">
        <v>188</v>
      </c>
      <c r="U173" s="657"/>
      <c r="V173" s="657"/>
      <c r="W173" s="657"/>
      <c r="X173" s="657"/>
      <c r="Y173" s="657"/>
      <c r="AD173" s="651"/>
      <c r="AE173" s="656"/>
    </row>
    <row r="174" spans="1:31" ht="20.149999999999999" customHeight="1">
      <c r="A174" s="1123"/>
      <c r="B174" s="1184"/>
      <c r="C174" s="676"/>
      <c r="D174" s="676"/>
      <c r="E174" s="676"/>
      <c r="F174" s="676"/>
      <c r="G174" s="676"/>
      <c r="H174" s="676"/>
      <c r="I174" s="676"/>
      <c r="J174" s="676"/>
      <c r="K174" s="676"/>
      <c r="L174" s="676"/>
      <c r="M174" s="677">
        <v>176</v>
      </c>
      <c r="N174" s="651"/>
      <c r="O174" s="656">
        <v>37</v>
      </c>
      <c r="P174" s="657" t="s">
        <v>198</v>
      </c>
      <c r="Q174" s="657" t="s">
        <v>355</v>
      </c>
      <c r="R174" s="657" t="s">
        <v>186</v>
      </c>
      <c r="S174" s="657" t="s">
        <v>293</v>
      </c>
      <c r="T174" s="657" t="s">
        <v>188</v>
      </c>
      <c r="U174" s="657"/>
      <c r="V174" s="657"/>
      <c r="W174" s="657"/>
      <c r="X174" s="657"/>
      <c r="Y174" s="657"/>
      <c r="AD174" s="651"/>
      <c r="AE174" s="656"/>
    </row>
    <row r="175" spans="1:31" ht="20.149999999999999" customHeight="1">
      <c r="A175" s="1123"/>
      <c r="B175" s="1184"/>
      <c r="C175" s="676"/>
      <c r="D175" s="676"/>
      <c r="E175" s="676"/>
      <c r="F175" s="676"/>
      <c r="G175" s="676"/>
      <c r="H175" s="676"/>
      <c r="I175" s="676"/>
      <c r="J175" s="676"/>
      <c r="K175" s="676"/>
      <c r="L175" s="676"/>
      <c r="M175" s="677">
        <v>177</v>
      </c>
      <c r="N175" s="651"/>
      <c r="O175" s="656">
        <v>38</v>
      </c>
      <c r="P175" s="657" t="s">
        <v>198</v>
      </c>
      <c r="Q175" s="657" t="s">
        <v>355</v>
      </c>
      <c r="R175" s="657" t="s">
        <v>186</v>
      </c>
      <c r="S175" s="657" t="s">
        <v>222</v>
      </c>
      <c r="T175" s="657" t="s">
        <v>188</v>
      </c>
      <c r="U175" s="657"/>
      <c r="V175" s="657"/>
      <c r="W175" s="657"/>
      <c r="X175" s="657"/>
      <c r="Y175" s="657"/>
      <c r="AD175" s="651"/>
      <c r="AE175" s="656"/>
    </row>
    <row r="176" spans="1:31" ht="20.149999999999999" customHeight="1">
      <c r="A176" s="1123"/>
      <c r="B176" s="1184"/>
      <c r="C176" s="676"/>
      <c r="D176" s="676"/>
      <c r="E176" s="676"/>
      <c r="F176" s="676"/>
      <c r="G176" s="676"/>
      <c r="H176" s="676"/>
      <c r="I176" s="676"/>
      <c r="J176" s="676"/>
      <c r="K176" s="676"/>
      <c r="L176" s="676"/>
      <c r="M176" s="677">
        <v>178</v>
      </c>
      <c r="N176" s="651"/>
      <c r="O176" s="656">
        <v>39</v>
      </c>
      <c r="P176" s="657" t="s">
        <v>198</v>
      </c>
      <c r="Q176" s="657" t="s">
        <v>355</v>
      </c>
      <c r="R176" s="657" t="s">
        <v>186</v>
      </c>
      <c r="S176" s="657" t="s">
        <v>222</v>
      </c>
      <c r="T176" s="657" t="s">
        <v>188</v>
      </c>
      <c r="U176" s="657"/>
      <c r="V176" s="657"/>
      <c r="W176" s="657"/>
      <c r="X176" s="657"/>
      <c r="Y176" s="657"/>
      <c r="AD176" s="651"/>
      <c r="AE176" s="656"/>
    </row>
    <row r="177" spans="1:31" ht="20.149999999999999" customHeight="1">
      <c r="A177" s="1123"/>
      <c r="B177" s="1184"/>
      <c r="C177" s="676"/>
      <c r="D177" s="676"/>
      <c r="E177" s="676"/>
      <c r="F177" s="676"/>
      <c r="G177" s="676"/>
      <c r="H177" s="676"/>
      <c r="I177" s="676"/>
      <c r="J177" s="676"/>
      <c r="K177" s="676"/>
      <c r="L177" s="676"/>
      <c r="M177" s="677">
        <v>179</v>
      </c>
      <c r="N177" s="651"/>
      <c r="O177" s="656">
        <v>40</v>
      </c>
      <c r="P177" s="657" t="s">
        <v>398</v>
      </c>
      <c r="Q177" s="657" t="s">
        <v>396</v>
      </c>
      <c r="R177" s="657" t="s">
        <v>291</v>
      </c>
      <c r="S177" s="657" t="s">
        <v>399</v>
      </c>
      <c r="T177" s="657" t="s">
        <v>188</v>
      </c>
      <c r="U177" s="657"/>
      <c r="V177" s="657"/>
      <c r="W177" s="657"/>
      <c r="X177" s="657"/>
      <c r="Y177" s="657"/>
      <c r="AD177" s="651"/>
      <c r="AE177" s="656"/>
    </row>
    <row r="178" spans="1:31" ht="20.149999999999999" customHeight="1">
      <c r="A178" s="1123"/>
      <c r="B178" s="1184"/>
      <c r="C178" s="676"/>
      <c r="D178" s="676"/>
      <c r="E178" s="676"/>
      <c r="F178" s="676"/>
      <c r="G178" s="676"/>
      <c r="H178" s="676"/>
      <c r="I178" s="676"/>
      <c r="J178" s="676"/>
      <c r="K178" s="676"/>
      <c r="L178" s="676"/>
      <c r="M178" s="677">
        <v>180</v>
      </c>
      <c r="N178" s="651"/>
      <c r="O178" s="656">
        <v>41</v>
      </c>
      <c r="P178" s="657" t="s">
        <v>398</v>
      </c>
      <c r="Q178" s="657" t="s">
        <v>396</v>
      </c>
      <c r="R178" s="657" t="s">
        <v>291</v>
      </c>
      <c r="S178" s="657" t="s">
        <v>399</v>
      </c>
      <c r="T178" s="657" t="s">
        <v>188</v>
      </c>
      <c r="U178" s="657"/>
      <c r="V178" s="657"/>
      <c r="W178" s="657"/>
      <c r="X178" s="657"/>
      <c r="Y178" s="657"/>
      <c r="AD178" s="651"/>
      <c r="AE178" s="656"/>
    </row>
    <row r="179" spans="1:31" ht="20.149999999999999" customHeight="1">
      <c r="A179" s="1123"/>
      <c r="B179" s="1184"/>
      <c r="C179" s="676"/>
      <c r="D179" s="676"/>
      <c r="E179" s="676"/>
      <c r="F179" s="676"/>
      <c r="G179" s="676"/>
      <c r="H179" s="676"/>
      <c r="I179" s="676"/>
      <c r="J179" s="676"/>
      <c r="K179" s="676"/>
      <c r="L179" s="676"/>
      <c r="M179" s="677">
        <v>181</v>
      </c>
      <c r="N179" s="651"/>
      <c r="O179" s="656">
        <v>42</v>
      </c>
      <c r="P179" s="657" t="s">
        <v>398</v>
      </c>
      <c r="Q179" s="657" t="s">
        <v>396</v>
      </c>
      <c r="R179" s="657" t="s">
        <v>291</v>
      </c>
      <c r="S179" s="657" t="s">
        <v>399</v>
      </c>
      <c r="T179" s="657" t="s">
        <v>188</v>
      </c>
      <c r="U179" s="657"/>
      <c r="V179" s="657"/>
      <c r="W179" s="657"/>
      <c r="X179" s="657"/>
      <c r="Y179" s="657"/>
      <c r="AD179" s="651"/>
      <c r="AE179" s="656"/>
    </row>
    <row r="180" spans="1:31" ht="20.149999999999999" customHeight="1">
      <c r="A180" s="1123"/>
      <c r="B180" s="1184"/>
      <c r="C180" s="676"/>
      <c r="D180" s="676"/>
      <c r="E180" s="676"/>
      <c r="F180" s="676"/>
      <c r="G180" s="676"/>
      <c r="H180" s="676"/>
      <c r="I180" s="676"/>
      <c r="J180" s="676"/>
      <c r="K180" s="676"/>
      <c r="L180" s="676"/>
      <c r="M180" s="677">
        <v>182</v>
      </c>
      <c r="N180" s="651"/>
      <c r="O180" s="656">
        <v>43</v>
      </c>
      <c r="P180" s="657" t="s">
        <v>398</v>
      </c>
      <c r="Q180" s="657" t="s">
        <v>396</v>
      </c>
      <c r="R180" s="657" t="s">
        <v>291</v>
      </c>
      <c r="S180" s="657" t="s">
        <v>399</v>
      </c>
      <c r="T180" s="657" t="s">
        <v>188</v>
      </c>
      <c r="U180" s="657"/>
      <c r="V180" s="657"/>
      <c r="W180" s="657"/>
      <c r="X180" s="657"/>
      <c r="Y180" s="657"/>
      <c r="AD180" s="651"/>
      <c r="AE180" s="656"/>
    </row>
    <row r="181" spans="1:31" ht="20.149999999999999" customHeight="1">
      <c r="A181" s="1123"/>
      <c r="B181" s="1184"/>
      <c r="C181" s="676"/>
      <c r="D181" s="676"/>
      <c r="E181" s="676"/>
      <c r="F181" s="676"/>
      <c r="G181" s="676"/>
      <c r="H181" s="676"/>
      <c r="I181" s="676"/>
      <c r="J181" s="676"/>
      <c r="K181" s="676"/>
      <c r="L181" s="676"/>
      <c r="M181" s="677">
        <v>183</v>
      </c>
      <c r="N181" s="651"/>
      <c r="O181" s="656">
        <v>44</v>
      </c>
      <c r="P181" s="657" t="s">
        <v>398</v>
      </c>
      <c r="Q181" s="657" t="s">
        <v>396</v>
      </c>
      <c r="R181" s="657" t="s">
        <v>291</v>
      </c>
      <c r="S181" s="657" t="s">
        <v>399</v>
      </c>
      <c r="T181" s="657" t="s">
        <v>188</v>
      </c>
      <c r="U181" s="657"/>
      <c r="V181" s="657"/>
      <c r="W181" s="657"/>
      <c r="X181" s="657"/>
      <c r="Y181" s="657"/>
      <c r="AD181" s="651"/>
      <c r="AE181" s="656"/>
    </row>
    <row r="182" spans="1:31" ht="20.149999999999999" customHeight="1">
      <c r="A182" s="1123"/>
      <c r="B182" s="1184"/>
      <c r="C182" s="676"/>
      <c r="D182" s="676"/>
      <c r="E182" s="676"/>
      <c r="F182" s="676"/>
      <c r="G182" s="676"/>
      <c r="H182" s="676"/>
      <c r="I182" s="676"/>
      <c r="J182" s="676"/>
      <c r="K182" s="676"/>
      <c r="L182" s="676"/>
      <c r="M182" s="677">
        <v>184</v>
      </c>
      <c r="N182" s="651"/>
      <c r="O182" s="656">
        <v>45</v>
      </c>
      <c r="P182" s="657" t="s">
        <v>398</v>
      </c>
      <c r="Q182" s="657" t="s">
        <v>396</v>
      </c>
      <c r="R182" s="657" t="s">
        <v>291</v>
      </c>
      <c r="S182" s="657" t="s">
        <v>399</v>
      </c>
      <c r="T182" s="657" t="s">
        <v>188</v>
      </c>
      <c r="U182" s="657"/>
      <c r="V182" s="657"/>
      <c r="W182" s="657"/>
      <c r="X182" s="657"/>
      <c r="Y182" s="657"/>
      <c r="AD182" s="651"/>
      <c r="AE182" s="656"/>
    </row>
    <row r="183" spans="1:31" ht="20.149999999999999" customHeight="1">
      <c r="A183" s="1123"/>
      <c r="B183" s="1184"/>
      <c r="C183" s="676"/>
      <c r="D183" s="676"/>
      <c r="E183" s="676"/>
      <c r="F183" s="676"/>
      <c r="G183" s="676"/>
      <c r="H183" s="676"/>
      <c r="I183" s="676"/>
      <c r="J183" s="676"/>
      <c r="K183" s="676"/>
      <c r="L183" s="676"/>
      <c r="M183" s="677">
        <v>185</v>
      </c>
      <c r="N183" s="651"/>
      <c r="O183" s="656">
        <v>46</v>
      </c>
      <c r="P183" s="657" t="s">
        <v>398</v>
      </c>
      <c r="Q183" s="657" t="s">
        <v>396</v>
      </c>
      <c r="R183" s="657" t="s">
        <v>291</v>
      </c>
      <c r="S183" s="657" t="s">
        <v>399</v>
      </c>
      <c r="T183" s="657" t="s">
        <v>188</v>
      </c>
      <c r="U183" s="657"/>
      <c r="V183" s="657"/>
      <c r="W183" s="657"/>
      <c r="X183" s="657"/>
      <c r="Y183" s="657"/>
      <c r="AD183" s="651"/>
      <c r="AE183" s="656"/>
    </row>
    <row r="184" spans="1:31" ht="20.149999999999999" customHeight="1">
      <c r="A184" s="1123"/>
      <c r="B184" s="1184"/>
      <c r="C184" s="676"/>
      <c r="D184" s="676"/>
      <c r="E184" s="676"/>
      <c r="F184" s="676"/>
      <c r="G184" s="676"/>
      <c r="H184" s="676"/>
      <c r="I184" s="676"/>
      <c r="J184" s="676"/>
      <c r="K184" s="676"/>
      <c r="L184" s="676"/>
      <c r="M184" s="677">
        <v>186</v>
      </c>
      <c r="N184" s="651"/>
      <c r="O184" s="656">
        <v>47</v>
      </c>
      <c r="P184" s="657" t="s">
        <v>398</v>
      </c>
      <c r="Q184" s="657" t="s">
        <v>396</v>
      </c>
      <c r="R184" s="657" t="s">
        <v>291</v>
      </c>
      <c r="S184" s="657" t="s">
        <v>399</v>
      </c>
      <c r="T184" s="657" t="s">
        <v>188</v>
      </c>
      <c r="U184" s="657"/>
      <c r="V184" s="657"/>
      <c r="W184" s="657"/>
      <c r="X184" s="657"/>
      <c r="Y184" s="657"/>
      <c r="AD184" s="651"/>
      <c r="AE184" s="656"/>
    </row>
    <row r="185" spans="1:31" ht="20.149999999999999" customHeight="1">
      <c r="A185" s="1123"/>
      <c r="B185" s="1184"/>
      <c r="C185" s="676"/>
      <c r="D185" s="676"/>
      <c r="E185" s="676"/>
      <c r="F185" s="676"/>
      <c r="G185" s="676"/>
      <c r="H185" s="676"/>
      <c r="I185" s="676"/>
      <c r="J185" s="676"/>
      <c r="K185" s="676"/>
      <c r="L185" s="676"/>
      <c r="M185" s="677">
        <v>187</v>
      </c>
      <c r="N185" s="651"/>
      <c r="O185" s="656">
        <v>48</v>
      </c>
      <c r="P185" s="657" t="s">
        <v>398</v>
      </c>
      <c r="Q185" s="657" t="s">
        <v>396</v>
      </c>
      <c r="R185" s="678" t="s">
        <v>291</v>
      </c>
      <c r="S185" s="657" t="s">
        <v>399</v>
      </c>
      <c r="T185" s="657" t="s">
        <v>188</v>
      </c>
      <c r="U185" s="657"/>
      <c r="V185" s="657"/>
      <c r="W185" s="657"/>
      <c r="X185" s="657"/>
      <c r="Y185" s="657"/>
      <c r="AD185" s="651"/>
      <c r="AE185" s="656"/>
    </row>
    <row r="186" spans="1:31" ht="20.149999999999999" customHeight="1">
      <c r="A186" s="1123"/>
      <c r="B186" s="1184"/>
      <c r="C186" s="676"/>
      <c r="D186" s="676"/>
      <c r="E186" s="676"/>
      <c r="F186" s="676"/>
      <c r="G186" s="676"/>
      <c r="H186" s="676"/>
      <c r="I186" s="676"/>
      <c r="J186" s="676"/>
      <c r="K186" s="676"/>
      <c r="L186" s="676"/>
      <c r="M186" s="677">
        <v>188</v>
      </c>
      <c r="N186" s="651"/>
      <c r="O186" s="656">
        <v>49</v>
      </c>
      <c r="P186" s="657" t="s">
        <v>398</v>
      </c>
      <c r="Q186" s="657" t="s">
        <v>396</v>
      </c>
      <c r="R186" s="678" t="s">
        <v>291</v>
      </c>
      <c r="S186" s="657" t="s">
        <v>399</v>
      </c>
      <c r="T186" s="657" t="s">
        <v>188</v>
      </c>
      <c r="U186" s="657"/>
      <c r="V186" s="657"/>
      <c r="W186" s="657"/>
      <c r="X186" s="657"/>
      <c r="Y186" s="657"/>
      <c r="AD186" s="651"/>
      <c r="AE186" s="656"/>
    </row>
    <row r="187" spans="1:31" ht="20.149999999999999" customHeight="1">
      <c r="A187" s="1123"/>
      <c r="B187" s="1184"/>
      <c r="C187" s="676"/>
      <c r="D187" s="676"/>
      <c r="E187" s="676"/>
      <c r="F187" s="676"/>
      <c r="G187" s="676"/>
      <c r="H187" s="676"/>
      <c r="I187" s="676"/>
      <c r="J187" s="676"/>
      <c r="K187" s="676"/>
      <c r="L187" s="676"/>
      <c r="M187" s="677">
        <v>189</v>
      </c>
      <c r="N187" s="651"/>
      <c r="O187" s="656">
        <v>50</v>
      </c>
      <c r="P187" s="657" t="s">
        <v>382</v>
      </c>
      <c r="Q187" s="657" t="s">
        <v>383</v>
      </c>
      <c r="R187" s="678" t="s">
        <v>291</v>
      </c>
      <c r="S187" s="657" t="s">
        <v>399</v>
      </c>
      <c r="T187" s="657" t="s">
        <v>188</v>
      </c>
      <c r="U187" s="657"/>
      <c r="V187" s="657"/>
      <c r="W187" s="657"/>
      <c r="X187" s="657"/>
      <c r="Y187" s="657"/>
      <c r="AD187" s="651"/>
      <c r="AE187" s="656"/>
    </row>
    <row r="188" spans="1:31" ht="20.149999999999999" customHeight="1">
      <c r="A188" s="1123"/>
      <c r="B188" s="1184"/>
      <c r="C188" s="676"/>
      <c r="D188" s="676"/>
      <c r="E188" s="676"/>
      <c r="F188" s="676"/>
      <c r="G188" s="676"/>
      <c r="H188" s="676"/>
      <c r="I188" s="676"/>
      <c r="J188" s="676"/>
      <c r="K188" s="676"/>
      <c r="L188" s="676"/>
      <c r="M188" s="677">
        <v>190</v>
      </c>
      <c r="N188" s="651"/>
      <c r="O188" s="656">
        <v>51</v>
      </c>
      <c r="P188" s="657" t="s">
        <v>382</v>
      </c>
      <c r="Q188" s="657" t="s">
        <v>383</v>
      </c>
      <c r="R188" s="678" t="s">
        <v>291</v>
      </c>
      <c r="S188" s="657" t="s">
        <v>399</v>
      </c>
      <c r="T188" s="657" t="s">
        <v>188</v>
      </c>
      <c r="U188" s="657"/>
      <c r="V188" s="657"/>
      <c r="W188" s="657"/>
      <c r="X188" s="657"/>
      <c r="Y188" s="657"/>
      <c r="AD188" s="651"/>
      <c r="AE188" s="656"/>
    </row>
    <row r="189" spans="1:31" ht="20.149999999999999" customHeight="1">
      <c r="A189" s="1123"/>
      <c r="B189" s="1184"/>
      <c r="C189" s="676"/>
      <c r="D189" s="676"/>
      <c r="E189" s="676"/>
      <c r="F189" s="676"/>
      <c r="G189" s="676"/>
      <c r="H189" s="676"/>
      <c r="I189" s="676"/>
      <c r="J189" s="676"/>
      <c r="K189" s="676"/>
      <c r="L189" s="676"/>
      <c r="M189" s="677">
        <v>191</v>
      </c>
      <c r="N189" s="651"/>
      <c r="O189" s="656">
        <v>52</v>
      </c>
      <c r="P189" s="657" t="s">
        <v>290</v>
      </c>
      <c r="Q189" s="657" t="s">
        <v>396</v>
      </c>
      <c r="R189" s="657" t="s">
        <v>291</v>
      </c>
      <c r="S189" s="657" t="s">
        <v>399</v>
      </c>
      <c r="T189" s="657" t="s">
        <v>188</v>
      </c>
      <c r="U189" s="657"/>
      <c r="V189" s="657"/>
      <c r="W189" s="657"/>
      <c r="X189" s="657"/>
      <c r="Y189" s="657"/>
      <c r="AD189" s="651"/>
      <c r="AE189" s="656"/>
    </row>
    <row r="190" spans="1:31" ht="20.149999999999999" customHeight="1">
      <c r="A190" s="1123"/>
      <c r="B190" s="1184"/>
      <c r="C190" s="676"/>
      <c r="D190" s="676"/>
      <c r="E190" s="676"/>
      <c r="F190" s="676"/>
      <c r="G190" s="676"/>
      <c r="H190" s="676"/>
      <c r="I190" s="676"/>
      <c r="J190" s="676"/>
      <c r="K190" s="676"/>
      <c r="L190" s="676"/>
      <c r="M190" s="677">
        <v>192</v>
      </c>
      <c r="N190" s="651"/>
      <c r="O190" s="656">
        <v>53</v>
      </c>
      <c r="P190" s="657" t="s">
        <v>290</v>
      </c>
      <c r="Q190" s="657" t="s">
        <v>396</v>
      </c>
      <c r="R190" s="657" t="s">
        <v>291</v>
      </c>
      <c r="S190" s="657" t="s">
        <v>399</v>
      </c>
      <c r="T190" s="657" t="s">
        <v>188</v>
      </c>
      <c r="U190" s="657"/>
      <c r="V190" s="657"/>
      <c r="W190" s="657"/>
      <c r="X190" s="657"/>
      <c r="Y190" s="657"/>
      <c r="AD190" s="651"/>
      <c r="AE190" s="656"/>
    </row>
    <row r="191" spans="1:31" ht="20.149999999999999" customHeight="1">
      <c r="A191" s="172"/>
      <c r="B191" s="679"/>
      <c r="C191" s="680"/>
      <c r="D191" s="680"/>
      <c r="E191" s="680"/>
      <c r="F191" s="680"/>
      <c r="G191" s="680"/>
      <c r="H191" s="680"/>
      <c r="I191" s="680"/>
      <c r="J191" s="680"/>
      <c r="K191" s="680"/>
      <c r="L191" s="680"/>
      <c r="M191" s="677">
        <v>193</v>
      </c>
      <c r="N191" s="651"/>
      <c r="O191" s="656">
        <v>54</v>
      </c>
      <c r="P191" s="657" t="s">
        <v>290</v>
      </c>
      <c r="Q191" s="657" t="s">
        <v>396</v>
      </c>
      <c r="R191" s="657" t="s">
        <v>291</v>
      </c>
      <c r="S191" s="657" t="s">
        <v>399</v>
      </c>
      <c r="T191" s="657" t="s">
        <v>188</v>
      </c>
      <c r="U191" s="657"/>
      <c r="V191" s="657"/>
      <c r="W191" s="657"/>
      <c r="X191" s="657"/>
      <c r="Y191" s="657"/>
      <c r="AD191" s="651"/>
      <c r="AE191" s="656"/>
    </row>
    <row r="192" spans="1:31" ht="20.149999999999999" customHeight="1">
      <c r="B192" s="681">
        <v>1</v>
      </c>
      <c r="C192" s="681" t="s">
        <v>185</v>
      </c>
      <c r="D192" s="681" t="s">
        <v>355</v>
      </c>
      <c r="E192" s="681" t="s">
        <v>186</v>
      </c>
      <c r="F192" s="681" t="s">
        <v>187</v>
      </c>
      <c r="G192" s="681" t="s">
        <v>188</v>
      </c>
      <c r="H192" s="681"/>
      <c r="I192" s="681"/>
      <c r="J192" s="681"/>
      <c r="K192" s="681"/>
      <c r="L192" s="681"/>
      <c r="M192" s="677">
        <v>194</v>
      </c>
      <c r="N192" s="651"/>
      <c r="O192" s="656">
        <v>55</v>
      </c>
      <c r="P192" s="657" t="s">
        <v>290</v>
      </c>
      <c r="Q192" s="657" t="s">
        <v>396</v>
      </c>
      <c r="R192" s="678" t="s">
        <v>291</v>
      </c>
      <c r="S192" s="657" t="s">
        <v>399</v>
      </c>
      <c r="T192" s="657" t="s">
        <v>188</v>
      </c>
      <c r="U192" s="657"/>
      <c r="V192" s="657"/>
      <c r="W192" s="657"/>
      <c r="X192" s="657"/>
      <c r="Y192" s="657"/>
      <c r="AD192" s="651"/>
      <c r="AE192" s="656"/>
    </row>
    <row r="193" spans="2:31" ht="20.149999999999999" customHeight="1">
      <c r="B193" s="681">
        <v>2</v>
      </c>
      <c r="C193" s="681" t="s">
        <v>185</v>
      </c>
      <c r="D193" s="681" t="s">
        <v>355</v>
      </c>
      <c r="E193" s="681" t="s">
        <v>186</v>
      </c>
      <c r="F193" s="681" t="s">
        <v>187</v>
      </c>
      <c r="G193" s="681" t="s">
        <v>188</v>
      </c>
      <c r="H193" s="681"/>
      <c r="I193" s="681"/>
      <c r="J193" s="681"/>
      <c r="K193" s="681"/>
      <c r="L193" s="681"/>
      <c r="M193" s="677">
        <v>195</v>
      </c>
      <c r="N193" s="651"/>
      <c r="O193" s="656">
        <v>56</v>
      </c>
      <c r="P193" s="657" t="s">
        <v>290</v>
      </c>
      <c r="Q193" s="657" t="s">
        <v>396</v>
      </c>
      <c r="R193" s="657" t="s">
        <v>291</v>
      </c>
      <c r="S193" s="657" t="s">
        <v>399</v>
      </c>
      <c r="T193" s="657" t="s">
        <v>188</v>
      </c>
      <c r="U193" s="657"/>
      <c r="V193" s="657"/>
      <c r="W193" s="657"/>
      <c r="X193" s="657"/>
      <c r="Y193" s="657"/>
      <c r="AD193" s="651"/>
      <c r="AE193" s="656"/>
    </row>
    <row r="194" spans="2:31" ht="20.149999999999999" customHeight="1">
      <c r="B194" s="681">
        <v>3</v>
      </c>
      <c r="C194" s="681" t="s">
        <v>185</v>
      </c>
      <c r="D194" s="681" t="s">
        <v>355</v>
      </c>
      <c r="E194" s="681" t="s">
        <v>186</v>
      </c>
      <c r="F194" s="681" t="s">
        <v>187</v>
      </c>
      <c r="G194" s="681" t="s">
        <v>188</v>
      </c>
      <c r="H194" s="681"/>
      <c r="I194" s="681"/>
      <c r="J194" s="681"/>
      <c r="K194" s="681"/>
      <c r="L194" s="681"/>
      <c r="M194" s="677">
        <v>196</v>
      </c>
      <c r="N194" s="651"/>
      <c r="O194" s="656">
        <v>57</v>
      </c>
      <c r="P194" s="657" t="s">
        <v>400</v>
      </c>
      <c r="Q194" s="657" t="s">
        <v>401</v>
      </c>
      <c r="R194" s="657" t="s">
        <v>402</v>
      </c>
      <c r="S194" s="657" t="s">
        <v>403</v>
      </c>
      <c r="T194" s="657" t="s">
        <v>233</v>
      </c>
      <c r="U194" s="657" t="s">
        <v>188</v>
      </c>
      <c r="V194" s="657"/>
      <c r="W194" s="657"/>
      <c r="X194" s="657"/>
      <c r="Y194" s="657"/>
      <c r="AD194" s="651"/>
      <c r="AE194" s="656"/>
    </row>
    <row r="195" spans="2:31" ht="20.149999999999999" customHeight="1">
      <c r="B195" s="681">
        <v>4</v>
      </c>
      <c r="C195" s="681" t="s">
        <v>477</v>
      </c>
      <c r="D195" s="681" t="s">
        <v>357</v>
      </c>
      <c r="E195" s="681" t="s">
        <v>358</v>
      </c>
      <c r="F195" s="681" t="s">
        <v>478</v>
      </c>
      <c r="G195" s="681" t="s">
        <v>360</v>
      </c>
      <c r="H195" s="681" t="s">
        <v>235</v>
      </c>
      <c r="I195" s="681" t="s">
        <v>474</v>
      </c>
      <c r="J195" s="681"/>
      <c r="K195" s="681"/>
      <c r="L195" s="681"/>
      <c r="M195" s="677">
        <v>197</v>
      </c>
      <c r="N195" s="651"/>
      <c r="O195" s="656">
        <v>58</v>
      </c>
      <c r="P195" s="657" t="s">
        <v>239</v>
      </c>
      <c r="Q195" s="657" t="s">
        <v>404</v>
      </c>
      <c r="R195" s="657" t="s">
        <v>405</v>
      </c>
      <c r="S195" s="657" t="s">
        <v>240</v>
      </c>
      <c r="T195" s="657" t="s">
        <v>188</v>
      </c>
      <c r="U195" s="657"/>
      <c r="V195" s="657"/>
      <c r="W195" s="657"/>
      <c r="X195" s="657"/>
      <c r="Y195" s="657"/>
      <c r="AD195" s="651"/>
      <c r="AE195" s="656"/>
    </row>
    <row r="196" spans="2:31" ht="20.149999999999999" customHeight="1">
      <c r="B196" s="681">
        <v>5</v>
      </c>
      <c r="C196" s="681" t="s">
        <v>661</v>
      </c>
      <c r="D196" s="681" t="s">
        <v>356</v>
      </c>
      <c r="E196" s="681" t="s">
        <v>357</v>
      </c>
      <c r="F196" s="681" t="s">
        <v>358</v>
      </c>
      <c r="G196" s="681" t="s">
        <v>359</v>
      </c>
      <c r="H196" s="681" t="s">
        <v>220</v>
      </c>
      <c r="I196" s="681" t="s">
        <v>188</v>
      </c>
      <c r="J196" s="681"/>
      <c r="K196" s="681"/>
      <c r="L196" s="681"/>
      <c r="M196" s="677">
        <v>198</v>
      </c>
      <c r="N196" s="651"/>
      <c r="O196" s="656">
        <v>59</v>
      </c>
      <c r="P196" s="657" t="s">
        <v>295</v>
      </c>
      <c r="Q196" s="657" t="s">
        <v>386</v>
      </c>
      <c r="R196" s="657" t="s">
        <v>489</v>
      </c>
      <c r="S196" s="657" t="s">
        <v>490</v>
      </c>
      <c r="T196" s="657" t="s">
        <v>188</v>
      </c>
      <c r="U196" s="657"/>
      <c r="V196" s="657"/>
      <c r="W196" s="657"/>
      <c r="X196" s="657"/>
      <c r="Y196" s="657"/>
      <c r="AD196" s="651"/>
      <c r="AE196" s="656"/>
    </row>
    <row r="197" spans="2:31" ht="20.149999999999999" customHeight="1">
      <c r="B197" s="681">
        <v>6</v>
      </c>
      <c r="C197" s="681" t="s">
        <v>661</v>
      </c>
      <c r="D197" s="681" t="s">
        <v>356</v>
      </c>
      <c r="E197" s="681" t="s">
        <v>357</v>
      </c>
      <c r="F197" s="681" t="s">
        <v>358</v>
      </c>
      <c r="G197" s="681" t="s">
        <v>662</v>
      </c>
      <c r="H197" s="681" t="s">
        <v>360</v>
      </c>
      <c r="I197" s="681" t="s">
        <v>663</v>
      </c>
      <c r="J197" s="681" t="s">
        <v>188</v>
      </c>
      <c r="K197" s="681"/>
      <c r="L197" s="681"/>
      <c r="M197" s="677">
        <v>199</v>
      </c>
      <c r="N197" s="651"/>
      <c r="O197" s="656">
        <v>60</v>
      </c>
      <c r="P197" s="657" t="s">
        <v>400</v>
      </c>
      <c r="Q197" s="657" t="s">
        <v>401</v>
      </c>
      <c r="R197" s="657" t="s">
        <v>402</v>
      </c>
      <c r="S197" s="657" t="s">
        <v>403</v>
      </c>
      <c r="T197" s="657" t="s">
        <v>233</v>
      </c>
      <c r="U197" s="657" t="s">
        <v>188</v>
      </c>
      <c r="V197" s="657"/>
      <c r="W197" s="657"/>
      <c r="X197" s="657"/>
      <c r="Y197" s="657"/>
      <c r="AD197" s="651"/>
      <c r="AE197" s="656"/>
    </row>
    <row r="198" spans="2:31" ht="20.149999999999999" customHeight="1">
      <c r="B198" s="681">
        <v>7</v>
      </c>
      <c r="C198" s="681" t="s">
        <v>664</v>
      </c>
      <c r="D198" s="681" t="s">
        <v>665</v>
      </c>
      <c r="E198" s="681" t="s">
        <v>666</v>
      </c>
      <c r="F198" s="681" t="s">
        <v>667</v>
      </c>
      <c r="G198" s="681" t="s">
        <v>668</v>
      </c>
      <c r="H198" s="681" t="s">
        <v>669</v>
      </c>
      <c r="I198" s="681" t="s">
        <v>188</v>
      </c>
      <c r="J198" s="681"/>
      <c r="K198" s="681"/>
      <c r="L198" s="681"/>
      <c r="M198" s="677">
        <v>200</v>
      </c>
      <c r="N198" s="651"/>
      <c r="O198" s="656">
        <v>61</v>
      </c>
      <c r="P198" s="657" t="s">
        <v>400</v>
      </c>
      <c r="Q198" s="657" t="s">
        <v>401</v>
      </c>
      <c r="R198" s="657" t="s">
        <v>402</v>
      </c>
      <c r="S198" s="657" t="s">
        <v>403</v>
      </c>
      <c r="T198" s="657" t="s">
        <v>233</v>
      </c>
      <c r="U198" s="657" t="s">
        <v>188</v>
      </c>
      <c r="V198" s="657"/>
      <c r="W198" s="657"/>
      <c r="X198" s="657"/>
      <c r="Y198" s="657"/>
      <c r="AD198" s="651"/>
      <c r="AE198" s="656"/>
    </row>
    <row r="199" spans="2:31" ht="20.149999999999999" customHeight="1">
      <c r="B199" s="681">
        <v>8</v>
      </c>
      <c r="C199" s="681" t="s">
        <v>185</v>
      </c>
      <c r="D199" s="681" t="s">
        <v>355</v>
      </c>
      <c r="E199" s="681" t="s">
        <v>186</v>
      </c>
      <c r="F199" s="681" t="s">
        <v>187</v>
      </c>
      <c r="G199" s="681" t="s">
        <v>188</v>
      </c>
      <c r="H199" s="681"/>
      <c r="I199" s="681"/>
      <c r="J199" s="681"/>
      <c r="K199" s="681"/>
      <c r="L199" s="681"/>
      <c r="M199" s="677">
        <v>201</v>
      </c>
      <c r="N199" s="651"/>
      <c r="O199" s="656">
        <v>62</v>
      </c>
      <c r="P199" s="657" t="s">
        <v>400</v>
      </c>
      <c r="Q199" s="657" t="s">
        <v>401</v>
      </c>
      <c r="R199" s="657" t="s">
        <v>402</v>
      </c>
      <c r="S199" s="657" t="s">
        <v>403</v>
      </c>
      <c r="T199" s="657" t="s">
        <v>233</v>
      </c>
      <c r="U199" s="657" t="s">
        <v>188</v>
      </c>
      <c r="V199" s="657"/>
      <c r="W199" s="657"/>
      <c r="X199" s="657"/>
      <c r="Y199" s="657"/>
      <c r="AD199" s="651"/>
      <c r="AE199" s="656"/>
    </row>
    <row r="200" spans="2:31" ht="20.149999999999999" customHeight="1">
      <c r="B200" s="681">
        <v>9</v>
      </c>
      <c r="C200" s="681" t="s">
        <v>189</v>
      </c>
      <c r="D200" s="681" t="s">
        <v>361</v>
      </c>
      <c r="E200" s="681" t="s">
        <v>362</v>
      </c>
      <c r="F200" s="681" t="s">
        <v>190</v>
      </c>
      <c r="G200" s="681" t="s">
        <v>188</v>
      </c>
      <c r="H200" s="681"/>
      <c r="I200" s="681"/>
      <c r="J200" s="681"/>
      <c r="K200" s="681"/>
      <c r="L200" s="681"/>
      <c r="M200" s="677">
        <v>202</v>
      </c>
      <c r="N200" s="651"/>
      <c r="O200" s="656">
        <v>63</v>
      </c>
      <c r="P200" s="657" t="s">
        <v>400</v>
      </c>
      <c r="Q200" s="657" t="s">
        <v>401</v>
      </c>
      <c r="R200" s="657" t="s">
        <v>402</v>
      </c>
      <c r="S200" s="657" t="s">
        <v>403</v>
      </c>
      <c r="T200" s="657" t="s">
        <v>233</v>
      </c>
      <c r="U200" s="657" t="s">
        <v>188</v>
      </c>
      <c r="V200" s="657"/>
      <c r="W200" s="657"/>
      <c r="X200" s="657"/>
      <c r="Y200" s="657"/>
      <c r="AD200" s="651"/>
      <c r="AE200" s="656"/>
    </row>
    <row r="201" spans="2:31" ht="20.149999999999999" customHeight="1">
      <c r="B201" s="681">
        <v>10</v>
      </c>
      <c r="C201" s="681" t="s">
        <v>189</v>
      </c>
      <c r="D201" s="681" t="s">
        <v>361</v>
      </c>
      <c r="E201" s="681" t="s">
        <v>362</v>
      </c>
      <c r="F201" s="681" t="s">
        <v>221</v>
      </c>
      <c r="G201" s="681" t="s">
        <v>188</v>
      </c>
      <c r="H201" s="681"/>
      <c r="I201" s="681"/>
      <c r="J201" s="681"/>
      <c r="K201" s="681"/>
      <c r="L201" s="681"/>
      <c r="M201" s="677">
        <v>203</v>
      </c>
      <c r="N201" s="651"/>
      <c r="O201" s="656">
        <v>64</v>
      </c>
      <c r="P201" s="657" t="s">
        <v>400</v>
      </c>
      <c r="Q201" s="657" t="s">
        <v>401</v>
      </c>
      <c r="R201" s="657" t="s">
        <v>402</v>
      </c>
      <c r="S201" s="657" t="s">
        <v>403</v>
      </c>
      <c r="T201" s="657" t="s">
        <v>233</v>
      </c>
      <c r="U201" s="657" t="s">
        <v>188</v>
      </c>
      <c r="V201" s="657"/>
      <c r="W201" s="657"/>
      <c r="X201" s="657"/>
      <c r="Y201" s="657"/>
      <c r="AD201" s="651"/>
      <c r="AE201" s="656"/>
    </row>
    <row r="202" spans="2:31" ht="20.149999999999999" customHeight="1">
      <c r="B202" s="681">
        <v>11</v>
      </c>
      <c r="C202" s="681" t="s">
        <v>189</v>
      </c>
      <c r="D202" s="681" t="s">
        <v>361</v>
      </c>
      <c r="E202" s="681" t="s">
        <v>362</v>
      </c>
      <c r="F202" s="681" t="s">
        <v>190</v>
      </c>
      <c r="G202" s="681" t="s">
        <v>188</v>
      </c>
      <c r="H202" s="681"/>
      <c r="I202" s="681"/>
      <c r="J202" s="681"/>
      <c r="K202" s="681"/>
      <c r="L202" s="681"/>
      <c r="M202" s="677">
        <v>204</v>
      </c>
      <c r="N202" s="651"/>
      <c r="O202" s="656">
        <v>65</v>
      </c>
      <c r="P202" s="657" t="s">
        <v>400</v>
      </c>
      <c r="Q202" s="657" t="s">
        <v>401</v>
      </c>
      <c r="R202" s="657" t="s">
        <v>402</v>
      </c>
      <c r="S202" s="657" t="s">
        <v>403</v>
      </c>
      <c r="T202" s="657" t="s">
        <v>233</v>
      </c>
      <c r="U202" s="657" t="s">
        <v>188</v>
      </c>
      <c r="V202" s="657"/>
      <c r="W202" s="657"/>
      <c r="X202" s="657"/>
      <c r="Y202" s="657"/>
      <c r="AD202" s="651"/>
      <c r="AE202" s="656"/>
    </row>
    <row r="203" spans="2:31" ht="20.149999999999999" customHeight="1">
      <c r="B203" s="681">
        <v>12</v>
      </c>
      <c r="C203" s="681" t="s">
        <v>191</v>
      </c>
      <c r="D203" s="681" t="s">
        <v>192</v>
      </c>
      <c r="E203" s="681" t="s">
        <v>193</v>
      </c>
      <c r="F203" s="681" t="s">
        <v>190</v>
      </c>
      <c r="G203" s="681" t="s">
        <v>188</v>
      </c>
      <c r="H203" s="681"/>
      <c r="I203" s="681"/>
      <c r="J203" s="681"/>
      <c r="K203" s="681"/>
      <c r="L203" s="681"/>
      <c r="M203" s="677">
        <v>205</v>
      </c>
      <c r="N203" s="651"/>
      <c r="O203" s="656">
        <v>66</v>
      </c>
      <c r="P203" s="657" t="s">
        <v>402</v>
      </c>
      <c r="Q203" s="657" t="s">
        <v>403</v>
      </c>
      <c r="R203" s="657" t="s">
        <v>406</v>
      </c>
      <c r="S203" s="657" t="s">
        <v>407</v>
      </c>
      <c r="T203" s="657" t="s">
        <v>408</v>
      </c>
      <c r="U203" s="657" t="s">
        <v>409</v>
      </c>
      <c r="V203" s="657" t="s">
        <v>188</v>
      </c>
      <c r="W203" s="657"/>
      <c r="X203" s="657"/>
      <c r="Y203" s="657"/>
      <c r="AD203" s="651"/>
      <c r="AE203" s="656"/>
    </row>
    <row r="204" spans="2:31" ht="20.149999999999999" customHeight="1">
      <c r="B204" s="681">
        <v>13</v>
      </c>
      <c r="C204" s="681" t="s">
        <v>191</v>
      </c>
      <c r="D204" s="681" t="s">
        <v>192</v>
      </c>
      <c r="E204" s="681" t="s">
        <v>193</v>
      </c>
      <c r="F204" s="681" t="s">
        <v>190</v>
      </c>
      <c r="G204" s="681" t="s">
        <v>188</v>
      </c>
      <c r="H204" s="681"/>
      <c r="I204" s="681"/>
      <c r="J204" s="681"/>
      <c r="K204" s="681"/>
      <c r="L204" s="681"/>
      <c r="M204" s="677">
        <v>206</v>
      </c>
      <c r="N204" s="651"/>
      <c r="O204" s="656">
        <v>67</v>
      </c>
      <c r="P204" s="657" t="s">
        <v>410</v>
      </c>
      <c r="Q204" s="657" t="s">
        <v>411</v>
      </c>
      <c r="R204" s="657" t="s">
        <v>412</v>
      </c>
      <c r="S204" s="657" t="s">
        <v>413</v>
      </c>
      <c r="T204" s="657" t="s">
        <v>188</v>
      </c>
      <c r="U204" s="657"/>
      <c r="V204" s="657"/>
      <c r="W204" s="657"/>
      <c r="X204" s="657"/>
      <c r="Y204" s="657"/>
      <c r="AD204" s="651"/>
      <c r="AE204" s="656"/>
    </row>
    <row r="205" spans="2:31" ht="20.149999999999999" customHeight="1">
      <c r="B205" s="681">
        <v>14</v>
      </c>
      <c r="C205" s="681" t="s">
        <v>191</v>
      </c>
      <c r="D205" s="681" t="s">
        <v>192</v>
      </c>
      <c r="E205" s="681" t="s">
        <v>193</v>
      </c>
      <c r="F205" s="681" t="s">
        <v>190</v>
      </c>
      <c r="G205" s="681" t="s">
        <v>188</v>
      </c>
      <c r="H205" s="681"/>
      <c r="I205" s="681"/>
      <c r="J205" s="681"/>
      <c r="K205" s="681"/>
      <c r="L205" s="681"/>
      <c r="M205" s="677">
        <v>207</v>
      </c>
      <c r="N205" s="651"/>
      <c r="O205" s="656">
        <v>68</v>
      </c>
      <c r="P205" s="657" t="s">
        <v>414</v>
      </c>
      <c r="Q205" s="657" t="s">
        <v>415</v>
      </c>
      <c r="R205" s="657" t="s">
        <v>416</v>
      </c>
      <c r="S205" s="657" t="s">
        <v>417</v>
      </c>
      <c r="T205" s="657" t="s">
        <v>418</v>
      </c>
      <c r="U205" s="657" t="s">
        <v>419</v>
      </c>
      <c r="V205" s="657" t="s">
        <v>188</v>
      </c>
      <c r="W205" s="657"/>
      <c r="X205" s="657"/>
      <c r="Y205" s="657"/>
      <c r="AD205" s="651"/>
      <c r="AE205" s="656"/>
    </row>
    <row r="206" spans="2:31" ht="20.149999999999999" customHeight="1">
      <c r="B206" s="681">
        <v>15</v>
      </c>
      <c r="C206" s="681" t="s">
        <v>189</v>
      </c>
      <c r="D206" s="681" t="s">
        <v>361</v>
      </c>
      <c r="E206" s="681" t="s">
        <v>362</v>
      </c>
      <c r="F206" s="681" t="s">
        <v>190</v>
      </c>
      <c r="G206" s="681" t="s">
        <v>188</v>
      </c>
      <c r="H206" s="681"/>
      <c r="I206" s="681"/>
      <c r="J206" s="681"/>
      <c r="K206" s="681"/>
      <c r="L206" s="681"/>
      <c r="M206" s="677">
        <v>208</v>
      </c>
      <c r="N206" s="651"/>
      <c r="O206" s="656" t="s">
        <v>574</v>
      </c>
      <c r="P206" s="657" t="s">
        <v>400</v>
      </c>
      <c r="Q206" s="657" t="s">
        <v>401</v>
      </c>
      <c r="R206" s="657" t="s">
        <v>402</v>
      </c>
      <c r="S206" s="657" t="s">
        <v>403</v>
      </c>
      <c r="T206" s="657" t="s">
        <v>233</v>
      </c>
      <c r="U206" s="657" t="s">
        <v>660</v>
      </c>
      <c r="V206" s="657" t="s">
        <v>491</v>
      </c>
      <c r="W206" s="657" t="s">
        <v>188</v>
      </c>
      <c r="X206" s="657"/>
      <c r="Y206" s="657"/>
      <c r="AD206" s="651"/>
      <c r="AE206" s="656"/>
    </row>
    <row r="207" spans="2:31" ht="20.149999999999999" customHeight="1">
      <c r="B207" s="681">
        <v>16</v>
      </c>
      <c r="C207" s="681" t="s">
        <v>189</v>
      </c>
      <c r="D207" s="681" t="s">
        <v>361</v>
      </c>
      <c r="E207" s="681" t="s">
        <v>362</v>
      </c>
      <c r="F207" s="681" t="s">
        <v>221</v>
      </c>
      <c r="G207" s="681" t="s">
        <v>188</v>
      </c>
      <c r="H207" s="681"/>
      <c r="I207" s="681"/>
      <c r="J207" s="681"/>
      <c r="K207" s="681"/>
      <c r="L207" s="681"/>
      <c r="M207" s="677">
        <v>209</v>
      </c>
      <c r="N207" s="651"/>
      <c r="O207" s="656" t="s">
        <v>576</v>
      </c>
      <c r="P207" s="657" t="s">
        <v>400</v>
      </c>
      <c r="Q207" s="657" t="s">
        <v>401</v>
      </c>
      <c r="R207" s="657" t="s">
        <v>402</v>
      </c>
      <c r="S207" s="657" t="s">
        <v>403</v>
      </c>
      <c r="T207" s="657" t="s">
        <v>233</v>
      </c>
      <c r="U207" s="657" t="s">
        <v>660</v>
      </c>
      <c r="V207" s="657" t="s">
        <v>491</v>
      </c>
      <c r="W207" s="657" t="s">
        <v>188</v>
      </c>
      <c r="X207" s="657"/>
      <c r="Y207" s="657"/>
      <c r="AD207" s="651"/>
      <c r="AE207" s="656"/>
    </row>
    <row r="208" spans="2:31" ht="20.149999999999999" customHeight="1">
      <c r="B208" s="681">
        <v>17</v>
      </c>
      <c r="C208" s="681" t="s">
        <v>189</v>
      </c>
      <c r="D208" s="681" t="s">
        <v>361</v>
      </c>
      <c r="E208" s="681" t="s">
        <v>362</v>
      </c>
      <c r="F208" s="681" t="s">
        <v>221</v>
      </c>
      <c r="G208" s="681" t="s">
        <v>188</v>
      </c>
      <c r="H208" s="681"/>
      <c r="I208" s="681"/>
      <c r="J208" s="681"/>
      <c r="K208" s="681"/>
      <c r="L208" s="681"/>
      <c r="M208" s="677">
        <v>210</v>
      </c>
      <c r="N208" s="651"/>
      <c r="O208" s="656" t="s">
        <v>577</v>
      </c>
      <c r="P208" s="657" t="s">
        <v>400</v>
      </c>
      <c r="Q208" s="657" t="s">
        <v>401</v>
      </c>
      <c r="R208" s="657" t="s">
        <v>402</v>
      </c>
      <c r="S208" s="657" t="s">
        <v>403</v>
      </c>
      <c r="T208" s="657" t="s">
        <v>233</v>
      </c>
      <c r="U208" s="657" t="s">
        <v>660</v>
      </c>
      <c r="V208" s="657" t="s">
        <v>491</v>
      </c>
      <c r="W208" s="657" t="s">
        <v>188</v>
      </c>
      <c r="X208" s="657"/>
      <c r="Y208" s="657"/>
      <c r="AD208" s="651"/>
      <c r="AE208" s="656"/>
    </row>
    <row r="209" spans="2:31" ht="20.149999999999999" customHeight="1">
      <c r="B209" s="681">
        <v>18</v>
      </c>
      <c r="C209" s="681" t="s">
        <v>189</v>
      </c>
      <c r="D209" s="681" t="s">
        <v>361</v>
      </c>
      <c r="E209" s="681" t="s">
        <v>362</v>
      </c>
      <c r="F209" s="681" t="s">
        <v>221</v>
      </c>
      <c r="G209" s="681" t="s">
        <v>188</v>
      </c>
      <c r="H209" s="681"/>
      <c r="I209" s="681"/>
      <c r="J209" s="681"/>
      <c r="K209" s="681"/>
      <c r="L209" s="681"/>
      <c r="M209" s="677">
        <v>211</v>
      </c>
      <c r="N209" s="651"/>
      <c r="O209" s="656" t="s">
        <v>578</v>
      </c>
      <c r="P209" s="657" t="s">
        <v>400</v>
      </c>
      <c r="Q209" s="657" t="s">
        <v>401</v>
      </c>
      <c r="R209" s="657" t="s">
        <v>402</v>
      </c>
      <c r="S209" s="657" t="s">
        <v>403</v>
      </c>
      <c r="T209" s="657" t="s">
        <v>233</v>
      </c>
      <c r="U209" s="657" t="s">
        <v>660</v>
      </c>
      <c r="V209" s="657" t="s">
        <v>491</v>
      </c>
      <c r="W209" s="657" t="s">
        <v>188</v>
      </c>
      <c r="X209" s="657"/>
      <c r="Y209" s="657"/>
      <c r="AD209" s="651"/>
      <c r="AE209" s="656"/>
    </row>
    <row r="210" spans="2:31" ht="20.149999999999999" customHeight="1">
      <c r="B210" s="681">
        <v>19</v>
      </c>
      <c r="C210" s="681" t="s">
        <v>367</v>
      </c>
      <c r="D210" s="681" t="s">
        <v>368</v>
      </c>
      <c r="E210" s="681" t="s">
        <v>369</v>
      </c>
      <c r="F210" s="681" t="s">
        <v>370</v>
      </c>
      <c r="G210" s="681" t="s">
        <v>474</v>
      </c>
      <c r="H210" s="681"/>
      <c r="I210" s="681"/>
      <c r="J210" s="681"/>
      <c r="K210" s="681"/>
      <c r="L210" s="681"/>
      <c r="M210" s="677">
        <v>212</v>
      </c>
      <c r="N210" s="651"/>
      <c r="O210" s="656" t="s">
        <v>579</v>
      </c>
      <c r="P210" s="657" t="s">
        <v>400</v>
      </c>
      <c r="Q210" s="657" t="s">
        <v>401</v>
      </c>
      <c r="R210" s="657" t="s">
        <v>402</v>
      </c>
      <c r="S210" s="657" t="s">
        <v>403</v>
      </c>
      <c r="T210" s="657" t="s">
        <v>233</v>
      </c>
      <c r="U210" s="657" t="s">
        <v>660</v>
      </c>
      <c r="V210" s="657" t="s">
        <v>491</v>
      </c>
      <c r="W210" s="657" t="s">
        <v>188</v>
      </c>
      <c r="X210" s="657"/>
      <c r="Y210" s="657"/>
      <c r="AD210" s="651"/>
      <c r="AE210" s="656"/>
    </row>
    <row r="211" spans="2:31" ht="20.149999999999999" customHeight="1">
      <c r="B211" s="681">
        <v>20</v>
      </c>
      <c r="C211" s="681" t="s">
        <v>670</v>
      </c>
      <c r="D211" s="681" t="s">
        <v>671</v>
      </c>
      <c r="E211" s="681" t="s">
        <v>672</v>
      </c>
      <c r="F211" s="681" t="s">
        <v>673</v>
      </c>
      <c r="G211" s="681" t="s">
        <v>474</v>
      </c>
      <c r="H211" s="681"/>
      <c r="I211" s="681"/>
      <c r="J211" s="681"/>
      <c r="K211" s="681"/>
      <c r="L211" s="681"/>
      <c r="M211" s="677">
        <v>213</v>
      </c>
      <c r="N211" s="651"/>
      <c r="O211" s="656" t="s">
        <v>580</v>
      </c>
      <c r="P211" s="657" t="s">
        <v>400</v>
      </c>
      <c r="Q211" s="657" t="s">
        <v>401</v>
      </c>
      <c r="R211" s="657" t="s">
        <v>402</v>
      </c>
      <c r="S211" s="657" t="s">
        <v>403</v>
      </c>
      <c r="T211" s="657" t="s">
        <v>233</v>
      </c>
      <c r="U211" s="657" t="s">
        <v>660</v>
      </c>
      <c r="V211" s="657" t="s">
        <v>491</v>
      </c>
      <c r="W211" s="657" t="s">
        <v>188</v>
      </c>
      <c r="X211" s="657"/>
      <c r="Y211" s="657"/>
      <c r="AD211" s="651"/>
      <c r="AE211" s="656"/>
    </row>
    <row r="212" spans="2:31" ht="20.149999999999999" customHeight="1">
      <c r="B212" s="681">
        <v>21</v>
      </c>
      <c r="C212" s="681" t="s">
        <v>234</v>
      </c>
      <c r="D212" s="681" t="s">
        <v>363</v>
      </c>
      <c r="E212" s="681" t="s">
        <v>364</v>
      </c>
      <c r="F212" s="681" t="s">
        <v>365</v>
      </c>
      <c r="G212" s="681" t="s">
        <v>223</v>
      </c>
      <c r="H212" s="681" t="s">
        <v>220</v>
      </c>
      <c r="I212" s="681" t="s">
        <v>188</v>
      </c>
      <c r="J212" s="681"/>
      <c r="K212" s="681"/>
      <c r="L212" s="681"/>
      <c r="M212" s="677">
        <v>214</v>
      </c>
      <c r="N212" s="651"/>
      <c r="O212" s="656">
        <v>70</v>
      </c>
      <c r="P212" s="657" t="s">
        <v>296</v>
      </c>
      <c r="Q212" s="657" t="s">
        <v>420</v>
      </c>
      <c r="R212" s="657" t="s">
        <v>492</v>
      </c>
      <c r="S212" s="657" t="s">
        <v>385</v>
      </c>
      <c r="T212" s="657" t="s">
        <v>493</v>
      </c>
      <c r="U212" s="657" t="s">
        <v>188</v>
      </c>
      <c r="V212" s="657"/>
      <c r="W212" s="657"/>
      <c r="X212" s="657"/>
      <c r="Y212" s="657"/>
      <c r="AD212" s="651"/>
      <c r="AE212" s="656"/>
    </row>
    <row r="213" spans="2:31" ht="20.149999999999999" customHeight="1">
      <c r="B213" s="681">
        <v>22</v>
      </c>
      <c r="C213" s="681" t="s">
        <v>475</v>
      </c>
      <c r="D213" s="681" t="s">
        <v>356</v>
      </c>
      <c r="E213" s="681" t="s">
        <v>357</v>
      </c>
      <c r="F213" s="681" t="s">
        <v>358</v>
      </c>
      <c r="G213" s="681" t="s">
        <v>219</v>
      </c>
      <c r="H213" s="681" t="s">
        <v>220</v>
      </c>
      <c r="I213" s="681" t="s">
        <v>188</v>
      </c>
      <c r="J213" s="681"/>
      <c r="K213" s="681"/>
      <c r="L213" s="681"/>
      <c r="M213" s="677">
        <v>215</v>
      </c>
      <c r="N213" s="651"/>
      <c r="O213" s="656">
        <v>71</v>
      </c>
      <c r="P213" s="678" t="s">
        <v>290</v>
      </c>
      <c r="Q213" s="678" t="s">
        <v>396</v>
      </c>
      <c r="R213" s="678" t="s">
        <v>291</v>
      </c>
      <c r="S213" s="678" t="s">
        <v>292</v>
      </c>
      <c r="T213" s="678" t="s">
        <v>188</v>
      </c>
      <c r="U213" s="678"/>
      <c r="V213" s="678"/>
      <c r="W213" s="678"/>
      <c r="X213" s="678"/>
      <c r="Y213" s="678"/>
      <c r="AD213" s="651"/>
      <c r="AE213" s="656"/>
    </row>
    <row r="214" spans="2:31" ht="20.149999999999999" customHeight="1">
      <c r="B214" s="681">
        <v>23</v>
      </c>
      <c r="C214" s="681" t="s">
        <v>224</v>
      </c>
      <c r="D214" s="681" t="s">
        <v>225</v>
      </c>
      <c r="E214" s="681" t="s">
        <v>226</v>
      </c>
      <c r="F214" s="681" t="s">
        <v>227</v>
      </c>
      <c r="G214" s="681" t="s">
        <v>228</v>
      </c>
      <c r="H214" s="681" t="s">
        <v>229</v>
      </c>
      <c r="I214" s="681" t="s">
        <v>188</v>
      </c>
      <c r="J214" s="681"/>
      <c r="K214" s="681"/>
      <c r="L214" s="681"/>
      <c r="M214" s="677">
        <v>216</v>
      </c>
      <c r="N214" s="651"/>
      <c r="O214" s="656">
        <v>72</v>
      </c>
      <c r="P214" s="678" t="s">
        <v>296</v>
      </c>
      <c r="Q214" s="678" t="s">
        <v>420</v>
      </c>
      <c r="R214" s="678" t="s">
        <v>291</v>
      </c>
      <c r="S214" s="678" t="s">
        <v>292</v>
      </c>
      <c r="T214" s="678" t="s">
        <v>188</v>
      </c>
      <c r="U214" s="678"/>
      <c r="V214" s="678"/>
      <c r="W214" s="678"/>
      <c r="X214" s="678"/>
      <c r="Y214" s="678"/>
      <c r="AD214" s="651"/>
      <c r="AE214" s="656"/>
    </row>
    <row r="215" spans="2:31" ht="20.149999999999999" customHeight="1">
      <c r="B215" s="681">
        <v>24</v>
      </c>
      <c r="C215" s="681" t="s">
        <v>194</v>
      </c>
      <c r="D215" s="681" t="s">
        <v>195</v>
      </c>
      <c r="E215" s="681" t="s">
        <v>196</v>
      </c>
      <c r="F215" s="681" t="s">
        <v>366</v>
      </c>
      <c r="G215" s="681" t="s">
        <v>188</v>
      </c>
      <c r="H215" s="681"/>
      <c r="I215" s="681"/>
      <c r="J215" s="681"/>
      <c r="K215" s="681"/>
      <c r="L215" s="681"/>
      <c r="M215" s="677">
        <v>217</v>
      </c>
      <c r="N215" s="651"/>
      <c r="O215" s="656">
        <v>73</v>
      </c>
      <c r="P215" s="678" t="s">
        <v>421</v>
      </c>
      <c r="Q215" s="678" t="s">
        <v>422</v>
      </c>
      <c r="R215" s="678" t="s">
        <v>423</v>
      </c>
      <c r="S215" s="678" t="s">
        <v>424</v>
      </c>
      <c r="T215" s="678" t="s">
        <v>425</v>
      </c>
      <c r="U215" s="678" t="s">
        <v>426</v>
      </c>
      <c r="V215" s="678" t="s">
        <v>188</v>
      </c>
      <c r="W215" s="678"/>
      <c r="X215" s="678"/>
      <c r="Y215" s="678"/>
      <c r="AD215" s="651"/>
      <c r="AE215" s="656"/>
    </row>
    <row r="216" spans="2:31" ht="20.149999999999999" customHeight="1">
      <c r="B216" s="681">
        <v>25</v>
      </c>
      <c r="C216" s="681" t="s">
        <v>197</v>
      </c>
      <c r="D216" s="681" t="s">
        <v>371</v>
      </c>
      <c r="E216" s="681" t="s">
        <v>372</v>
      </c>
      <c r="F216" s="681" t="s">
        <v>190</v>
      </c>
      <c r="G216" s="681" t="s">
        <v>188</v>
      </c>
      <c r="H216" s="681"/>
      <c r="I216" s="681"/>
      <c r="J216" s="681"/>
      <c r="K216" s="681"/>
      <c r="L216" s="681"/>
      <c r="M216" s="677">
        <v>218</v>
      </c>
      <c r="N216" s="651"/>
      <c r="O216" s="656">
        <v>74</v>
      </c>
      <c r="P216" s="682" t="s">
        <v>295</v>
      </c>
      <c r="Q216" s="683" t="s">
        <v>386</v>
      </c>
      <c r="R216" s="678" t="s">
        <v>489</v>
      </c>
      <c r="S216" s="678" t="s">
        <v>490</v>
      </c>
      <c r="T216" s="682" t="s">
        <v>494</v>
      </c>
      <c r="U216" s="682" t="s">
        <v>476</v>
      </c>
      <c r="V216" s="682"/>
      <c r="W216" s="682"/>
      <c r="X216" s="684"/>
      <c r="Y216" s="684"/>
      <c r="AD216" s="651"/>
      <c r="AE216" s="656"/>
    </row>
    <row r="217" spans="2:31" ht="20.149999999999999" customHeight="1">
      <c r="B217" s="681">
        <v>26</v>
      </c>
      <c r="C217" s="681" t="s">
        <v>674</v>
      </c>
      <c r="D217" s="681" t="s">
        <v>675</v>
      </c>
      <c r="E217" s="681" t="s">
        <v>676</v>
      </c>
      <c r="F217" s="681" t="s">
        <v>677</v>
      </c>
      <c r="G217" s="681" t="s">
        <v>678</v>
      </c>
      <c r="H217" s="681" t="s">
        <v>679</v>
      </c>
      <c r="I217" s="681" t="s">
        <v>680</v>
      </c>
      <c r="J217" s="681" t="s">
        <v>681</v>
      </c>
      <c r="K217" s="681" t="s">
        <v>682</v>
      </c>
      <c r="L217" s="681" t="s">
        <v>683</v>
      </c>
      <c r="M217" s="677">
        <v>219</v>
      </c>
      <c r="N217" s="651"/>
      <c r="O217" s="656">
        <v>75</v>
      </c>
      <c r="P217" s="682" t="s">
        <v>296</v>
      </c>
      <c r="Q217" s="682" t="s">
        <v>420</v>
      </c>
      <c r="R217" s="678" t="s">
        <v>291</v>
      </c>
      <c r="S217" s="678" t="s">
        <v>292</v>
      </c>
      <c r="T217" s="682" t="s">
        <v>188</v>
      </c>
      <c r="U217" s="682"/>
      <c r="V217" s="682"/>
      <c r="W217" s="682"/>
      <c r="X217" s="684"/>
      <c r="Y217" s="684"/>
      <c r="AD217" s="651"/>
      <c r="AE217" s="656"/>
    </row>
    <row r="218" spans="2:31" ht="20.149999999999999" customHeight="1">
      <c r="B218" s="681">
        <v>27</v>
      </c>
      <c r="C218" s="681" t="s">
        <v>230</v>
      </c>
      <c r="D218" s="681" t="s">
        <v>373</v>
      </c>
      <c r="E218" s="681" t="s">
        <v>231</v>
      </c>
      <c r="F218" s="681" t="s">
        <v>232</v>
      </c>
      <c r="G218" s="681" t="s">
        <v>233</v>
      </c>
      <c r="H218" s="681" t="s">
        <v>188</v>
      </c>
      <c r="I218" s="689"/>
      <c r="J218" s="681"/>
      <c r="K218" s="681"/>
      <c r="L218" s="681"/>
      <c r="M218" s="677">
        <v>220</v>
      </c>
      <c r="N218" s="651"/>
      <c r="O218" s="656">
        <v>76</v>
      </c>
      <c r="P218" s="682" t="s">
        <v>296</v>
      </c>
      <c r="Q218" s="683" t="s">
        <v>427</v>
      </c>
      <c r="R218" s="678" t="s">
        <v>291</v>
      </c>
      <c r="S218" s="678" t="s">
        <v>292</v>
      </c>
      <c r="T218" s="682" t="s">
        <v>188</v>
      </c>
      <c r="U218" s="682"/>
      <c r="V218" s="682"/>
      <c r="W218" s="682"/>
      <c r="X218" s="684"/>
      <c r="Y218" s="684"/>
      <c r="AD218" s="651"/>
      <c r="AE218" s="656"/>
    </row>
    <row r="219" spans="2:31" ht="20.149999999999999" customHeight="1">
      <c r="B219" s="681">
        <v>28</v>
      </c>
      <c r="C219" s="681"/>
      <c r="D219" s="681"/>
      <c r="E219" s="681"/>
      <c r="F219" s="681"/>
      <c r="G219" s="681"/>
      <c r="H219" s="681"/>
      <c r="I219" s="681"/>
      <c r="J219" s="681"/>
      <c r="K219" s="681"/>
      <c r="L219" s="681"/>
      <c r="M219" s="677">
        <v>221</v>
      </c>
      <c r="N219" s="651"/>
      <c r="O219" s="656">
        <v>77</v>
      </c>
      <c r="P219" s="682" t="s">
        <v>296</v>
      </c>
      <c r="Q219" s="682" t="s">
        <v>427</v>
      </c>
      <c r="R219" s="678" t="s">
        <v>291</v>
      </c>
      <c r="S219" s="678" t="s">
        <v>292</v>
      </c>
      <c r="T219" s="682" t="s">
        <v>188</v>
      </c>
      <c r="U219" s="682"/>
      <c r="V219" s="682"/>
      <c r="W219" s="682"/>
      <c r="X219" s="684"/>
      <c r="Y219" s="684"/>
      <c r="AD219" s="651"/>
      <c r="AE219" s="656"/>
    </row>
    <row r="220" spans="2:31" ht="20.149999999999999" customHeight="1">
      <c r="B220" s="681">
        <v>29</v>
      </c>
      <c r="C220" s="681" t="s">
        <v>374</v>
      </c>
      <c r="D220" s="681" t="s">
        <v>375</v>
      </c>
      <c r="E220" s="681" t="s">
        <v>376</v>
      </c>
      <c r="F220" s="681" t="s">
        <v>377</v>
      </c>
      <c r="G220" s="681" t="s">
        <v>236</v>
      </c>
      <c r="H220" s="681" t="s">
        <v>188</v>
      </c>
      <c r="I220" s="681"/>
      <c r="J220" s="681"/>
      <c r="K220" s="681"/>
      <c r="L220" s="681"/>
      <c r="M220" s="677">
        <v>222</v>
      </c>
      <c r="N220" s="651"/>
      <c r="O220" s="656">
        <v>78</v>
      </c>
      <c r="P220" s="682" t="s">
        <v>296</v>
      </c>
      <c r="Q220" s="682" t="s">
        <v>297</v>
      </c>
      <c r="R220" s="678" t="s">
        <v>298</v>
      </c>
      <c r="S220" s="678" t="s">
        <v>188</v>
      </c>
      <c r="T220" s="690"/>
      <c r="U220" s="682"/>
      <c r="V220" s="682"/>
      <c r="W220" s="682"/>
      <c r="X220" s="684"/>
      <c r="Y220" s="684"/>
      <c r="AD220" s="651"/>
      <c r="AE220" s="656"/>
    </row>
    <row r="221" spans="2:31" ht="20.149999999999999" customHeight="1">
      <c r="B221" s="681">
        <v>30</v>
      </c>
      <c r="C221" s="681" t="s">
        <v>191</v>
      </c>
      <c r="D221" s="681" t="s">
        <v>378</v>
      </c>
      <c r="E221" s="681" t="s">
        <v>362</v>
      </c>
      <c r="F221" s="681" t="s">
        <v>190</v>
      </c>
      <c r="G221" s="681" t="s">
        <v>188</v>
      </c>
      <c r="H221" s="681"/>
      <c r="I221" s="681"/>
      <c r="J221" s="681"/>
      <c r="K221" s="681"/>
      <c r="L221" s="681"/>
      <c r="M221" s="677">
        <v>223</v>
      </c>
      <c r="N221" s="651"/>
      <c r="O221" s="656">
        <v>79</v>
      </c>
      <c r="P221" s="682" t="s">
        <v>428</v>
      </c>
      <c r="Q221" s="682" t="s">
        <v>429</v>
      </c>
      <c r="R221" s="678" t="s">
        <v>430</v>
      </c>
      <c r="S221" s="678" t="s">
        <v>431</v>
      </c>
      <c r="T221" s="682" t="s">
        <v>188</v>
      </c>
      <c r="U221" s="682"/>
      <c r="V221" s="682"/>
      <c r="W221" s="682"/>
      <c r="X221" s="684"/>
      <c r="Y221" s="684"/>
      <c r="AD221" s="651"/>
      <c r="AE221" s="656"/>
    </row>
    <row r="222" spans="2:31" ht="20.149999999999999" customHeight="1">
      <c r="B222" s="681">
        <v>31</v>
      </c>
      <c r="C222" s="681" t="s">
        <v>191</v>
      </c>
      <c r="D222" s="681" t="s">
        <v>378</v>
      </c>
      <c r="E222" s="681" t="s">
        <v>362</v>
      </c>
      <c r="F222" s="681" t="s">
        <v>190</v>
      </c>
      <c r="G222" s="681" t="s">
        <v>188</v>
      </c>
      <c r="H222" s="681"/>
      <c r="I222" s="681"/>
      <c r="J222" s="681"/>
      <c r="K222" s="681"/>
      <c r="L222" s="681"/>
      <c r="M222" s="677">
        <v>224</v>
      </c>
      <c r="N222" s="651"/>
      <c r="O222" s="656">
        <v>80</v>
      </c>
      <c r="P222" s="682" t="s">
        <v>382</v>
      </c>
      <c r="Q222" s="682" t="s">
        <v>432</v>
      </c>
      <c r="R222" s="678" t="s">
        <v>433</v>
      </c>
      <c r="S222" s="678" t="s">
        <v>188</v>
      </c>
      <c r="T222" s="682"/>
      <c r="U222" s="682"/>
      <c r="V222" s="682"/>
      <c r="W222" s="682"/>
      <c r="X222" s="684"/>
      <c r="Y222" s="684"/>
      <c r="AD222" s="651"/>
      <c r="AE222" s="656"/>
    </row>
    <row r="223" spans="2:31" ht="20.149999999999999" customHeight="1">
      <c r="B223" s="681">
        <v>32</v>
      </c>
      <c r="C223" s="681" t="s">
        <v>191</v>
      </c>
      <c r="D223" s="681" t="s">
        <v>378</v>
      </c>
      <c r="E223" s="681" t="s">
        <v>362</v>
      </c>
      <c r="F223" s="681" t="s">
        <v>190</v>
      </c>
      <c r="G223" s="681" t="s">
        <v>188</v>
      </c>
      <c r="H223" s="681"/>
      <c r="I223" s="681"/>
      <c r="J223" s="681"/>
      <c r="K223" s="681"/>
      <c r="L223" s="681"/>
      <c r="M223" s="677">
        <v>225</v>
      </c>
      <c r="N223" s="651"/>
      <c r="O223" s="656"/>
      <c r="P223" s="683"/>
      <c r="Q223" s="683"/>
      <c r="R223" s="683"/>
      <c r="S223" s="683"/>
      <c r="T223" s="682"/>
      <c r="U223" s="682"/>
      <c r="V223" s="682"/>
      <c r="W223" s="682"/>
      <c r="X223" s="684"/>
      <c r="Y223" s="684"/>
      <c r="AD223" s="651"/>
      <c r="AE223" s="656"/>
    </row>
    <row r="224" spans="2:31" ht="20.149999999999999" customHeight="1">
      <c r="B224" s="681">
        <v>33</v>
      </c>
      <c r="C224" s="681" t="s">
        <v>191</v>
      </c>
      <c r="D224" s="681" t="s">
        <v>378</v>
      </c>
      <c r="E224" s="681" t="s">
        <v>362</v>
      </c>
      <c r="F224" s="681" t="s">
        <v>190</v>
      </c>
      <c r="G224" s="681" t="s">
        <v>237</v>
      </c>
      <c r="H224" s="681" t="s">
        <v>188</v>
      </c>
      <c r="I224" s="681"/>
      <c r="J224" s="681"/>
      <c r="K224" s="681"/>
      <c r="L224" s="681"/>
      <c r="M224" s="677">
        <v>226</v>
      </c>
      <c r="N224" s="651"/>
      <c r="O224" s="656"/>
      <c r="P224" s="683"/>
      <c r="Q224" s="683"/>
      <c r="R224" s="683"/>
      <c r="S224" s="683"/>
      <c r="T224" s="682"/>
      <c r="U224" s="682"/>
      <c r="V224" s="682"/>
      <c r="W224" s="682"/>
      <c r="X224" s="684"/>
      <c r="Y224" s="684"/>
      <c r="AD224" s="651"/>
      <c r="AE224" s="656"/>
    </row>
    <row r="225" spans="2:31" ht="20.149999999999999" customHeight="1">
      <c r="B225" s="681">
        <v>34</v>
      </c>
      <c r="C225" s="681" t="s">
        <v>191</v>
      </c>
      <c r="D225" s="681" t="s">
        <v>378</v>
      </c>
      <c r="E225" s="681" t="s">
        <v>362</v>
      </c>
      <c r="F225" s="681" t="s">
        <v>190</v>
      </c>
      <c r="G225" s="681" t="s">
        <v>188</v>
      </c>
      <c r="H225" s="681"/>
      <c r="I225" s="681"/>
      <c r="J225" s="681"/>
      <c r="K225" s="681"/>
      <c r="L225" s="681"/>
      <c r="M225" s="677">
        <v>227</v>
      </c>
      <c r="N225" s="651"/>
      <c r="O225" s="656"/>
      <c r="P225" s="683"/>
      <c r="Q225" s="683"/>
      <c r="R225" s="683"/>
      <c r="S225" s="682"/>
      <c r="T225" s="682"/>
      <c r="U225" s="682"/>
      <c r="V225" s="682"/>
      <c r="W225" s="682"/>
      <c r="X225" s="684"/>
      <c r="Y225" s="684"/>
      <c r="AD225" s="651"/>
      <c r="AE225" s="656"/>
    </row>
    <row r="226" spans="2:31" ht="20.149999999999999" customHeight="1">
      <c r="B226" s="681">
        <v>35</v>
      </c>
      <c r="C226" s="681" t="s">
        <v>191</v>
      </c>
      <c r="D226" s="681" t="s">
        <v>378</v>
      </c>
      <c r="E226" s="681" t="s">
        <v>362</v>
      </c>
      <c r="F226" s="681" t="s">
        <v>190</v>
      </c>
      <c r="G226" s="681" t="s">
        <v>188</v>
      </c>
      <c r="H226" s="681"/>
      <c r="I226" s="681"/>
      <c r="J226" s="681"/>
      <c r="K226" s="681"/>
      <c r="L226" s="681"/>
      <c r="M226" s="677">
        <v>228</v>
      </c>
      <c r="N226" s="651"/>
      <c r="O226" s="656"/>
      <c r="P226" s="683"/>
      <c r="Q226" s="683"/>
      <c r="R226" s="683"/>
      <c r="S226" s="683"/>
      <c r="T226" s="683"/>
      <c r="U226" s="682"/>
      <c r="V226" s="682"/>
      <c r="W226" s="682"/>
      <c r="X226" s="684"/>
      <c r="Y226" s="684"/>
      <c r="AD226" s="651"/>
      <c r="AE226" s="685"/>
    </row>
    <row r="227" spans="2:31" ht="20.149999999999999" customHeight="1">
      <c r="B227" s="681">
        <v>36</v>
      </c>
      <c r="C227" s="681" t="s">
        <v>189</v>
      </c>
      <c r="D227" s="681" t="s">
        <v>361</v>
      </c>
      <c r="E227" s="681" t="s">
        <v>362</v>
      </c>
      <c r="F227" s="681" t="s">
        <v>221</v>
      </c>
      <c r="G227" s="681" t="s">
        <v>474</v>
      </c>
      <c r="H227" s="681"/>
      <c r="I227" s="681"/>
      <c r="J227" s="681"/>
      <c r="K227" s="681"/>
      <c r="L227" s="681"/>
      <c r="M227" s="677">
        <v>229</v>
      </c>
      <c r="N227" s="651"/>
      <c r="O227" s="685"/>
      <c r="P227" s="682"/>
      <c r="Q227" s="682"/>
      <c r="R227" s="682"/>
      <c r="S227" s="682"/>
      <c r="T227" s="682"/>
      <c r="U227" s="682"/>
      <c r="V227" s="682"/>
      <c r="W227" s="682"/>
      <c r="X227" s="684"/>
      <c r="Y227" s="684"/>
      <c r="AD227" s="651"/>
      <c r="AE227" s="685"/>
    </row>
    <row r="228" spans="2:31" ht="20.149999999999999" customHeight="1">
      <c r="B228" s="681">
        <v>37</v>
      </c>
      <c r="C228" s="681" t="s">
        <v>191</v>
      </c>
      <c r="D228" s="681" t="s">
        <v>378</v>
      </c>
      <c r="E228" s="681" t="s">
        <v>362</v>
      </c>
      <c r="F228" s="681" t="s">
        <v>190</v>
      </c>
      <c r="G228" s="681" t="s">
        <v>188</v>
      </c>
      <c r="H228" s="681"/>
      <c r="I228" s="681"/>
      <c r="J228" s="681"/>
      <c r="K228" s="681"/>
      <c r="L228" s="681"/>
      <c r="M228" s="677">
        <v>230</v>
      </c>
      <c r="N228" s="651"/>
      <c r="O228" s="685"/>
      <c r="P228" s="682"/>
      <c r="Q228" s="682"/>
      <c r="R228" s="682"/>
      <c r="S228" s="682"/>
      <c r="T228" s="682"/>
      <c r="U228" s="682"/>
      <c r="V228" s="682"/>
      <c r="W228" s="682"/>
      <c r="X228" s="684"/>
      <c r="Y228" s="684"/>
      <c r="AD228" s="651"/>
      <c r="AE228" s="656"/>
    </row>
    <row r="229" spans="2:31" ht="20.149999999999999" customHeight="1">
      <c r="B229" s="681">
        <v>38</v>
      </c>
      <c r="C229" s="681" t="s">
        <v>191</v>
      </c>
      <c r="D229" s="681" t="s">
        <v>192</v>
      </c>
      <c r="E229" s="681" t="s">
        <v>193</v>
      </c>
      <c r="F229" s="681" t="s">
        <v>190</v>
      </c>
      <c r="G229" s="681" t="s">
        <v>188</v>
      </c>
      <c r="H229" s="681"/>
      <c r="I229" s="681"/>
      <c r="J229" s="681"/>
      <c r="K229" s="681"/>
      <c r="L229" s="681"/>
      <c r="M229" s="677">
        <v>231</v>
      </c>
      <c r="N229" s="651"/>
      <c r="O229" s="685"/>
      <c r="P229" s="682"/>
      <c r="Q229" s="682"/>
      <c r="R229" s="682"/>
      <c r="S229" s="682"/>
      <c r="T229" s="682"/>
      <c r="U229" s="684"/>
      <c r="V229" s="684"/>
      <c r="W229" s="684"/>
      <c r="X229" s="684"/>
      <c r="Y229" s="684"/>
      <c r="AD229" s="651"/>
      <c r="AE229" s="685"/>
    </row>
    <row r="230" spans="2:31" ht="20.149999999999999" customHeight="1">
      <c r="B230" s="681">
        <v>39</v>
      </c>
      <c r="C230" s="681" t="s">
        <v>191</v>
      </c>
      <c r="D230" s="681" t="s">
        <v>192</v>
      </c>
      <c r="E230" s="681" t="s">
        <v>193</v>
      </c>
      <c r="F230" s="681" t="s">
        <v>190</v>
      </c>
      <c r="G230" s="681" t="s">
        <v>188</v>
      </c>
      <c r="H230" s="681"/>
      <c r="I230" s="681"/>
      <c r="J230" s="681"/>
      <c r="K230" s="681"/>
      <c r="L230" s="681"/>
      <c r="M230" s="677">
        <v>232</v>
      </c>
      <c r="N230" s="651"/>
      <c r="O230" s="685"/>
      <c r="P230" s="682"/>
      <c r="Q230" s="682"/>
      <c r="R230" s="682"/>
      <c r="S230" s="682"/>
      <c r="T230" s="682"/>
      <c r="U230" s="684"/>
      <c r="V230" s="684"/>
      <c r="W230" s="684"/>
      <c r="X230" s="684"/>
      <c r="Y230" s="684"/>
      <c r="AD230" s="651"/>
      <c r="AE230" s="685"/>
    </row>
    <row r="231" spans="2:31" ht="20.149999999999999" customHeight="1">
      <c r="B231" s="681">
        <v>40</v>
      </c>
      <c r="C231" s="681" t="s">
        <v>191</v>
      </c>
      <c r="D231" s="681" t="s">
        <v>192</v>
      </c>
      <c r="E231" s="681" t="s">
        <v>193</v>
      </c>
      <c r="F231" s="681" t="s">
        <v>190</v>
      </c>
      <c r="G231" s="681" t="s">
        <v>188</v>
      </c>
      <c r="H231" s="681"/>
      <c r="I231" s="681"/>
      <c r="J231" s="681"/>
      <c r="K231" s="681"/>
      <c r="L231" s="681"/>
      <c r="M231" s="677">
        <v>233</v>
      </c>
      <c r="N231" s="651"/>
      <c r="O231" s="685"/>
      <c r="P231" s="682"/>
      <c r="Q231" s="682"/>
      <c r="R231" s="682"/>
      <c r="S231" s="682"/>
      <c r="T231" s="682"/>
      <c r="U231" s="684"/>
      <c r="V231" s="684"/>
      <c r="W231" s="684"/>
      <c r="X231" s="684"/>
      <c r="Y231" s="684"/>
      <c r="AD231" s="651"/>
      <c r="AE231" s="656"/>
    </row>
    <row r="232" spans="2:31" ht="20.149999999999999" customHeight="1">
      <c r="B232" s="681">
        <v>41</v>
      </c>
      <c r="C232" s="681" t="s">
        <v>191</v>
      </c>
      <c r="D232" s="681" t="s">
        <v>192</v>
      </c>
      <c r="E232" s="681" t="s">
        <v>193</v>
      </c>
      <c r="F232" s="681" t="s">
        <v>190</v>
      </c>
      <c r="G232" s="681" t="s">
        <v>188</v>
      </c>
      <c r="H232" s="681"/>
      <c r="I232" s="681"/>
      <c r="J232" s="681"/>
      <c r="K232" s="681"/>
      <c r="L232" s="681"/>
      <c r="M232" s="677">
        <v>234</v>
      </c>
      <c r="N232" s="651"/>
      <c r="O232" s="685"/>
      <c r="P232" s="682"/>
      <c r="Q232" s="682"/>
      <c r="R232" s="682"/>
      <c r="S232" s="682"/>
      <c r="T232" s="682"/>
      <c r="U232" s="684"/>
      <c r="V232" s="684"/>
      <c r="W232" s="684"/>
      <c r="X232" s="684"/>
      <c r="Y232" s="684"/>
      <c r="AD232" s="651"/>
      <c r="AE232" s="685"/>
    </row>
    <row r="233" spans="2:31" ht="20.149999999999999" customHeight="1">
      <c r="B233" s="681">
        <v>42</v>
      </c>
      <c r="C233" s="681" t="s">
        <v>189</v>
      </c>
      <c r="D233" s="681" t="s">
        <v>361</v>
      </c>
      <c r="E233" s="681" t="s">
        <v>362</v>
      </c>
      <c r="F233" s="681" t="s">
        <v>190</v>
      </c>
      <c r="G233" s="681" t="s">
        <v>188</v>
      </c>
      <c r="H233" s="681"/>
      <c r="I233" s="681"/>
      <c r="J233" s="681"/>
      <c r="K233" s="681"/>
      <c r="L233" s="681"/>
      <c r="M233" s="677">
        <v>235</v>
      </c>
      <c r="N233" s="651"/>
      <c r="O233" s="685"/>
      <c r="P233" s="682"/>
      <c r="Q233" s="682"/>
      <c r="R233" s="682"/>
      <c r="S233" s="682"/>
      <c r="T233" s="682"/>
      <c r="U233" s="684"/>
      <c r="V233" s="684"/>
      <c r="W233" s="684"/>
      <c r="X233" s="684"/>
      <c r="Y233" s="684"/>
      <c r="AD233" s="651"/>
      <c r="AE233" s="685"/>
    </row>
    <row r="234" spans="2:31" ht="20.149999999999999" customHeight="1">
      <c r="B234" s="681">
        <v>43</v>
      </c>
      <c r="C234" s="681" t="s">
        <v>189</v>
      </c>
      <c r="D234" s="681" t="s">
        <v>361</v>
      </c>
      <c r="E234" s="681" t="s">
        <v>362</v>
      </c>
      <c r="F234" s="681" t="s">
        <v>190</v>
      </c>
      <c r="G234" s="681" t="s">
        <v>188</v>
      </c>
      <c r="H234" s="681"/>
      <c r="I234" s="681"/>
      <c r="J234" s="681"/>
      <c r="K234" s="681"/>
      <c r="L234" s="681"/>
      <c r="M234" s="677">
        <v>236</v>
      </c>
      <c r="N234" s="651"/>
      <c r="O234" s="685"/>
      <c r="P234" s="682"/>
      <c r="Q234" s="682"/>
      <c r="R234" s="682"/>
      <c r="S234" s="682"/>
      <c r="T234" s="682"/>
      <c r="U234" s="684"/>
      <c r="V234" s="684"/>
      <c r="W234" s="684"/>
      <c r="X234" s="684"/>
      <c r="Y234" s="684"/>
      <c r="AD234" s="651"/>
      <c r="AE234" s="656"/>
    </row>
    <row r="235" spans="2:31" ht="20.149999999999999" customHeight="1">
      <c r="B235" s="681">
        <v>44</v>
      </c>
      <c r="C235" s="681" t="s">
        <v>191</v>
      </c>
      <c r="D235" s="681" t="s">
        <v>192</v>
      </c>
      <c r="E235" s="681" t="s">
        <v>193</v>
      </c>
      <c r="F235" s="681" t="s">
        <v>190</v>
      </c>
      <c r="G235" s="681" t="s">
        <v>188</v>
      </c>
      <c r="H235" s="681"/>
      <c r="I235" s="681"/>
      <c r="J235" s="681"/>
      <c r="K235" s="681"/>
      <c r="L235" s="681"/>
      <c r="M235" s="677">
        <v>237</v>
      </c>
      <c r="N235" s="651"/>
      <c r="O235" s="685"/>
      <c r="P235" s="682"/>
      <c r="Q235" s="682"/>
      <c r="R235" s="682"/>
      <c r="S235" s="682"/>
      <c r="T235" s="682"/>
      <c r="U235" s="684"/>
      <c r="V235" s="684"/>
      <c r="W235" s="684"/>
      <c r="X235" s="684"/>
      <c r="Y235" s="684"/>
      <c r="AD235" s="651"/>
      <c r="AE235" s="685"/>
    </row>
    <row r="236" spans="2:31" ht="20.149999999999999" customHeight="1">
      <c r="B236" s="681">
        <v>45</v>
      </c>
      <c r="C236" s="681" t="s">
        <v>191</v>
      </c>
      <c r="D236" s="681" t="s">
        <v>192</v>
      </c>
      <c r="E236" s="681" t="s">
        <v>193</v>
      </c>
      <c r="F236" s="681" t="s">
        <v>190</v>
      </c>
      <c r="G236" s="681" t="s">
        <v>188</v>
      </c>
      <c r="H236" s="681"/>
      <c r="I236" s="681"/>
      <c r="J236" s="681"/>
      <c r="K236" s="681"/>
      <c r="L236" s="681"/>
      <c r="M236" s="677">
        <v>238</v>
      </c>
      <c r="N236" s="651"/>
      <c r="O236" s="685"/>
      <c r="P236" s="682"/>
      <c r="Q236" s="682"/>
      <c r="R236" s="682"/>
      <c r="S236" s="682"/>
      <c r="T236" s="682"/>
      <c r="U236" s="684"/>
      <c r="V236" s="684"/>
      <c r="W236" s="684"/>
      <c r="X236" s="684"/>
      <c r="Y236" s="684"/>
      <c r="AD236" s="651"/>
      <c r="AE236" s="685"/>
    </row>
    <row r="237" spans="2:31" ht="20.149999999999999" customHeight="1">
      <c r="B237" s="681">
        <v>46</v>
      </c>
      <c r="C237" s="681" t="s">
        <v>189</v>
      </c>
      <c r="D237" s="681" t="s">
        <v>361</v>
      </c>
      <c r="E237" s="681" t="s">
        <v>362</v>
      </c>
      <c r="F237" s="681" t="s">
        <v>221</v>
      </c>
      <c r="G237" s="681" t="s">
        <v>474</v>
      </c>
      <c r="H237" s="681"/>
      <c r="I237" s="681"/>
      <c r="J237" s="681"/>
      <c r="K237" s="681"/>
      <c r="L237" s="681"/>
      <c r="M237" s="677">
        <v>239</v>
      </c>
      <c r="N237" s="651"/>
      <c r="O237" s="685"/>
      <c r="P237" s="682"/>
      <c r="Q237" s="682"/>
      <c r="R237" s="682"/>
      <c r="S237" s="682"/>
      <c r="T237" s="682"/>
      <c r="U237" s="684"/>
      <c r="V237" s="684"/>
      <c r="W237" s="684"/>
      <c r="X237" s="684"/>
      <c r="Y237" s="684"/>
      <c r="AD237" s="651"/>
      <c r="AE237" s="656"/>
    </row>
    <row r="238" spans="2:31" ht="20.149999999999999" customHeight="1">
      <c r="B238" s="681">
        <v>47</v>
      </c>
      <c r="C238" s="681" t="s">
        <v>189</v>
      </c>
      <c r="D238" s="681" t="s">
        <v>361</v>
      </c>
      <c r="E238" s="681" t="s">
        <v>362</v>
      </c>
      <c r="F238" s="681" t="s">
        <v>221</v>
      </c>
      <c r="G238" s="681" t="s">
        <v>474</v>
      </c>
      <c r="H238" s="681"/>
      <c r="I238" s="681"/>
      <c r="J238" s="681"/>
      <c r="K238" s="681"/>
      <c r="L238" s="681"/>
      <c r="M238" s="677">
        <v>240</v>
      </c>
      <c r="N238" s="651"/>
      <c r="O238" s="685"/>
      <c r="P238" s="682"/>
      <c r="Q238" s="682"/>
      <c r="R238" s="682"/>
      <c r="S238" s="682"/>
      <c r="T238" s="682"/>
      <c r="U238" s="684"/>
      <c r="V238" s="684"/>
      <c r="W238" s="684"/>
      <c r="X238" s="684"/>
      <c r="Y238" s="684"/>
      <c r="AD238" s="651"/>
      <c r="AE238" s="685"/>
    </row>
    <row r="239" spans="2:31" ht="20.149999999999999" customHeight="1">
      <c r="B239" s="681">
        <v>48</v>
      </c>
      <c r="C239" s="681" t="s">
        <v>189</v>
      </c>
      <c r="D239" s="681" t="s">
        <v>361</v>
      </c>
      <c r="E239" s="681" t="s">
        <v>362</v>
      </c>
      <c r="F239" s="681" t="s">
        <v>221</v>
      </c>
      <c r="G239" s="681" t="s">
        <v>474</v>
      </c>
      <c r="H239" s="681"/>
      <c r="I239" s="681"/>
      <c r="J239" s="681"/>
      <c r="K239" s="681"/>
      <c r="L239" s="681"/>
      <c r="M239" s="677">
        <v>241</v>
      </c>
      <c r="N239" s="651"/>
      <c r="O239" s="685"/>
      <c r="P239" s="682"/>
      <c r="Q239" s="682"/>
      <c r="R239" s="682"/>
      <c r="S239" s="682"/>
      <c r="T239" s="682"/>
      <c r="U239" s="684"/>
      <c r="V239" s="684"/>
      <c r="W239" s="684"/>
      <c r="X239" s="684"/>
      <c r="Y239" s="684"/>
      <c r="AD239" s="651"/>
      <c r="AE239" s="685"/>
    </row>
    <row r="240" spans="2:31" ht="20.149999999999999" customHeight="1">
      <c r="B240" s="681">
        <v>49</v>
      </c>
      <c r="C240" s="681" t="s">
        <v>189</v>
      </c>
      <c r="D240" s="681" t="s">
        <v>361</v>
      </c>
      <c r="E240" s="681" t="s">
        <v>362</v>
      </c>
      <c r="F240" s="681" t="s">
        <v>221</v>
      </c>
      <c r="G240" s="681" t="s">
        <v>474</v>
      </c>
      <c r="H240" s="681"/>
      <c r="I240" s="681"/>
      <c r="J240" s="681"/>
      <c r="K240" s="681"/>
      <c r="L240" s="681"/>
      <c r="M240" s="677">
        <v>242</v>
      </c>
      <c r="N240" s="651"/>
      <c r="O240" s="656"/>
      <c r="P240" s="686"/>
      <c r="Q240" s="686"/>
      <c r="R240" s="686"/>
      <c r="S240" s="686"/>
      <c r="T240" s="686"/>
      <c r="U240" s="686"/>
      <c r="V240" s="686"/>
      <c r="W240" s="686"/>
      <c r="X240" s="686"/>
      <c r="Y240" s="686"/>
      <c r="AD240" s="651"/>
      <c r="AE240" s="656"/>
    </row>
    <row r="241" spans="2:31" ht="20.149999999999999" customHeight="1">
      <c r="B241" s="681">
        <v>50</v>
      </c>
      <c r="C241" s="681" t="s">
        <v>191</v>
      </c>
      <c r="D241" s="681" t="s">
        <v>371</v>
      </c>
      <c r="E241" s="681" t="s">
        <v>372</v>
      </c>
      <c r="F241" s="681" t="s">
        <v>190</v>
      </c>
      <c r="G241" s="681" t="s">
        <v>188</v>
      </c>
      <c r="H241" s="681"/>
      <c r="I241" s="681"/>
      <c r="J241" s="681"/>
      <c r="K241" s="681"/>
      <c r="L241" s="681"/>
      <c r="M241" s="677">
        <v>243</v>
      </c>
      <c r="N241" s="651"/>
      <c r="O241" s="656"/>
      <c r="P241" s="686"/>
      <c r="Q241" s="686"/>
      <c r="R241" s="686"/>
      <c r="S241" s="686"/>
      <c r="T241" s="686"/>
      <c r="U241" s="686"/>
      <c r="V241" s="686"/>
      <c r="W241" s="684"/>
      <c r="X241" s="684"/>
      <c r="Y241" s="684"/>
      <c r="AD241" s="651"/>
      <c r="AE241" s="685"/>
    </row>
    <row r="242" spans="2:31" ht="20.149999999999999" customHeight="1">
      <c r="B242" s="681">
        <v>51</v>
      </c>
      <c r="C242" s="681" t="s">
        <v>191</v>
      </c>
      <c r="D242" s="681" t="s">
        <v>371</v>
      </c>
      <c r="E242" s="681" t="s">
        <v>372</v>
      </c>
      <c r="F242" s="681" t="s">
        <v>190</v>
      </c>
      <c r="G242" s="681" t="s">
        <v>188</v>
      </c>
      <c r="H242" s="681"/>
      <c r="I242" s="681"/>
      <c r="J242" s="681"/>
      <c r="K242" s="681"/>
      <c r="L242" s="681"/>
      <c r="M242" s="677">
        <v>244</v>
      </c>
      <c r="N242" s="651"/>
      <c r="O242" s="656"/>
      <c r="P242" s="686"/>
      <c r="Q242" s="686"/>
      <c r="R242" s="686"/>
      <c r="S242" s="686"/>
      <c r="T242" s="686"/>
      <c r="U242" s="684"/>
      <c r="V242" s="684"/>
      <c r="W242" s="684"/>
      <c r="X242" s="684"/>
      <c r="Y242" s="684"/>
      <c r="AD242" s="651"/>
      <c r="AE242" s="685"/>
    </row>
    <row r="243" spans="2:31" ht="20.149999999999999" customHeight="1">
      <c r="B243" s="681">
        <v>52</v>
      </c>
      <c r="C243" s="681" t="s">
        <v>191</v>
      </c>
      <c r="D243" s="681" t="s">
        <v>371</v>
      </c>
      <c r="E243" s="681" t="s">
        <v>372</v>
      </c>
      <c r="F243" s="681" t="s">
        <v>190</v>
      </c>
      <c r="G243" s="681" t="s">
        <v>188</v>
      </c>
      <c r="H243" s="681"/>
      <c r="I243" s="681"/>
      <c r="J243" s="681"/>
      <c r="K243" s="681"/>
      <c r="L243" s="681"/>
      <c r="M243" s="677">
        <v>245</v>
      </c>
      <c r="N243" s="651"/>
      <c r="O243" s="656"/>
      <c r="P243" s="686"/>
      <c r="Q243" s="686"/>
      <c r="R243" s="686"/>
      <c r="S243" s="686"/>
      <c r="T243" s="686"/>
      <c r="U243" s="684"/>
      <c r="V243" s="684"/>
      <c r="W243" s="684"/>
      <c r="X243" s="684"/>
      <c r="Y243" s="684"/>
      <c r="AD243" s="651"/>
      <c r="AE243" s="656"/>
    </row>
    <row r="244" spans="2:31" ht="20.149999999999999" customHeight="1">
      <c r="B244" s="681">
        <v>53</v>
      </c>
      <c r="C244" s="681" t="s">
        <v>191</v>
      </c>
      <c r="D244" s="681" t="s">
        <v>371</v>
      </c>
      <c r="E244" s="681" t="s">
        <v>372</v>
      </c>
      <c r="F244" s="681" t="s">
        <v>190</v>
      </c>
      <c r="G244" s="681" t="s">
        <v>188</v>
      </c>
      <c r="H244" s="681"/>
      <c r="I244" s="681"/>
      <c r="J244" s="681"/>
      <c r="K244" s="681"/>
      <c r="L244" s="681"/>
      <c r="M244" s="677">
        <v>246</v>
      </c>
      <c r="N244" s="651"/>
      <c r="O244" s="656"/>
      <c r="P244" s="686"/>
      <c r="Q244" s="686"/>
      <c r="R244" s="686"/>
      <c r="S244" s="686"/>
      <c r="T244" s="686"/>
      <c r="U244" s="684"/>
      <c r="V244" s="684"/>
      <c r="W244" s="684"/>
      <c r="X244" s="684"/>
      <c r="Y244" s="684"/>
      <c r="AD244" s="651"/>
      <c r="AE244" s="685"/>
    </row>
    <row r="245" spans="2:31" ht="20.149999999999999" customHeight="1">
      <c r="B245" s="681">
        <v>54</v>
      </c>
      <c r="C245" s="681" t="s">
        <v>191</v>
      </c>
      <c r="D245" s="681" t="s">
        <v>371</v>
      </c>
      <c r="E245" s="681" t="s">
        <v>372</v>
      </c>
      <c r="F245" s="681" t="s">
        <v>190</v>
      </c>
      <c r="G245" s="681" t="s">
        <v>188</v>
      </c>
      <c r="H245" s="681"/>
      <c r="I245" s="681"/>
      <c r="J245" s="681"/>
      <c r="K245" s="681"/>
      <c r="L245" s="681"/>
      <c r="M245" s="687"/>
      <c r="N245" s="651"/>
      <c r="O245" s="656"/>
      <c r="P245" s="686"/>
      <c r="Q245" s="686"/>
      <c r="R245" s="686"/>
      <c r="S245" s="686"/>
      <c r="T245" s="686"/>
      <c r="U245" s="684"/>
      <c r="V245" s="684"/>
      <c r="W245" s="684"/>
      <c r="X245" s="684"/>
      <c r="Y245" s="684"/>
      <c r="AD245" s="651"/>
      <c r="AE245" s="685"/>
    </row>
    <row r="246" spans="2:31" ht="20.149999999999999" customHeight="1">
      <c r="B246" s="681">
        <v>55</v>
      </c>
      <c r="C246" s="681" t="s">
        <v>191</v>
      </c>
      <c r="D246" s="681" t="s">
        <v>371</v>
      </c>
      <c r="E246" s="681" t="s">
        <v>372</v>
      </c>
      <c r="F246" s="681" t="s">
        <v>190</v>
      </c>
      <c r="G246" s="681" t="s">
        <v>188</v>
      </c>
      <c r="H246" s="681"/>
      <c r="I246" s="681"/>
      <c r="J246" s="681"/>
      <c r="K246" s="681"/>
      <c r="L246" s="681"/>
      <c r="M246" s="687"/>
      <c r="N246" s="651"/>
      <c r="O246" s="656"/>
      <c r="P246" s="686"/>
      <c r="Q246" s="686"/>
      <c r="R246" s="686"/>
      <c r="S246" s="686"/>
      <c r="T246" s="686"/>
      <c r="U246" s="684"/>
      <c r="V246" s="684"/>
      <c r="W246" s="684"/>
      <c r="X246" s="684"/>
      <c r="Y246" s="684"/>
      <c r="AD246" s="651"/>
      <c r="AE246" s="656"/>
    </row>
    <row r="247" spans="2:31" ht="20.149999999999999" customHeight="1">
      <c r="B247" s="681">
        <v>56</v>
      </c>
      <c r="C247" s="681" t="s">
        <v>191</v>
      </c>
      <c r="D247" s="681" t="s">
        <v>371</v>
      </c>
      <c r="E247" s="681" t="s">
        <v>372</v>
      </c>
      <c r="F247" s="681" t="s">
        <v>190</v>
      </c>
      <c r="G247" s="681" t="s">
        <v>188</v>
      </c>
      <c r="H247" s="681"/>
      <c r="I247" s="681"/>
      <c r="J247" s="681"/>
      <c r="K247" s="681"/>
      <c r="L247" s="681"/>
      <c r="M247" s="687"/>
      <c r="N247" s="651"/>
      <c r="O247" s="656"/>
      <c r="P247" s="686"/>
      <c r="Q247" s="686"/>
      <c r="R247" s="686"/>
      <c r="S247" s="686"/>
      <c r="T247" s="686"/>
      <c r="U247" s="684"/>
      <c r="V247" s="684"/>
      <c r="W247" s="684"/>
      <c r="X247" s="684"/>
      <c r="Y247" s="684"/>
      <c r="AD247" s="651"/>
      <c r="AE247" s="685"/>
    </row>
    <row r="248" spans="2:31" ht="20.149999999999999" customHeight="1">
      <c r="B248" s="681">
        <v>57</v>
      </c>
      <c r="C248" s="681" t="s">
        <v>191</v>
      </c>
      <c r="D248" s="681" t="s">
        <v>371</v>
      </c>
      <c r="E248" s="681" t="s">
        <v>372</v>
      </c>
      <c r="F248" s="681" t="s">
        <v>190</v>
      </c>
      <c r="G248" s="681" t="s">
        <v>188</v>
      </c>
      <c r="H248" s="681"/>
      <c r="I248" s="681"/>
      <c r="J248" s="681"/>
      <c r="K248" s="681"/>
      <c r="L248" s="681"/>
      <c r="M248" s="687"/>
      <c r="N248" s="651"/>
      <c r="O248" s="685"/>
      <c r="P248" s="686"/>
      <c r="Q248" s="686"/>
      <c r="R248" s="686"/>
      <c r="S248" s="686"/>
      <c r="T248" s="686"/>
      <c r="U248" s="684"/>
      <c r="V248" s="684"/>
      <c r="W248" s="684"/>
      <c r="X248" s="684"/>
      <c r="Y248" s="684"/>
      <c r="AD248" s="651"/>
      <c r="AE248" s="685"/>
    </row>
    <row r="249" spans="2:31" ht="20.149999999999999" customHeight="1">
      <c r="B249" s="681">
        <v>58</v>
      </c>
      <c r="C249" s="681" t="s">
        <v>191</v>
      </c>
      <c r="D249" s="681" t="s">
        <v>371</v>
      </c>
      <c r="E249" s="681" t="s">
        <v>362</v>
      </c>
      <c r="F249" s="681" t="s">
        <v>190</v>
      </c>
      <c r="G249" s="681" t="s">
        <v>188</v>
      </c>
      <c r="H249" s="681"/>
      <c r="I249" s="681"/>
      <c r="J249" s="681"/>
      <c r="K249" s="681"/>
      <c r="L249" s="681"/>
      <c r="M249" s="687"/>
      <c r="N249" s="651"/>
      <c r="O249" s="656"/>
      <c r="P249" s="686"/>
      <c r="Q249" s="686"/>
      <c r="R249" s="686"/>
      <c r="S249" s="686"/>
      <c r="T249" s="686"/>
      <c r="U249" s="684"/>
      <c r="V249" s="684"/>
      <c r="W249" s="684"/>
      <c r="X249" s="684"/>
      <c r="Y249" s="684"/>
      <c r="AD249" s="651"/>
      <c r="AE249" s="656"/>
    </row>
    <row r="250" spans="2:31" ht="20.149999999999999" customHeight="1">
      <c r="B250" s="681">
        <v>59</v>
      </c>
      <c r="C250" s="681" t="s">
        <v>191</v>
      </c>
      <c r="D250" s="681" t="s">
        <v>378</v>
      </c>
      <c r="E250" s="681" t="s">
        <v>362</v>
      </c>
      <c r="F250" s="681" t="s">
        <v>190</v>
      </c>
      <c r="G250" s="681" t="s">
        <v>188</v>
      </c>
      <c r="H250" s="681"/>
      <c r="I250" s="681"/>
      <c r="J250" s="681"/>
      <c r="K250" s="681"/>
      <c r="L250" s="681"/>
      <c r="M250" s="687"/>
      <c r="N250" s="651"/>
      <c r="O250" s="685"/>
      <c r="P250" s="686"/>
      <c r="Q250" s="686"/>
      <c r="R250" s="686"/>
      <c r="S250" s="686"/>
      <c r="T250" s="686"/>
      <c r="U250" s="684"/>
      <c r="V250" s="684"/>
      <c r="W250" s="684"/>
      <c r="X250" s="684"/>
      <c r="Y250" s="684"/>
      <c r="AD250" s="651"/>
      <c r="AE250" s="685"/>
    </row>
    <row r="251" spans="2:31" ht="20.149999999999999" customHeight="1">
      <c r="B251" s="681">
        <v>60</v>
      </c>
      <c r="C251" s="681" t="s">
        <v>191</v>
      </c>
      <c r="D251" s="681" t="s">
        <v>378</v>
      </c>
      <c r="E251" s="681" t="s">
        <v>362</v>
      </c>
      <c r="F251" s="681" t="s">
        <v>190</v>
      </c>
      <c r="G251" s="681" t="s">
        <v>188</v>
      </c>
      <c r="H251" s="681"/>
      <c r="M251" s="677"/>
      <c r="N251" s="651"/>
      <c r="O251" s="685"/>
      <c r="P251" s="686"/>
      <c r="Q251" s="686"/>
      <c r="R251" s="686"/>
      <c r="S251" s="686"/>
      <c r="T251" s="686"/>
      <c r="U251" s="684"/>
      <c r="V251" s="684"/>
      <c r="W251" s="684"/>
      <c r="X251" s="684"/>
      <c r="Y251" s="684"/>
      <c r="AD251" s="651"/>
      <c r="AE251" s="685"/>
    </row>
    <row r="252" spans="2:31" ht="20.149999999999999" customHeight="1">
      <c r="B252" s="681">
        <v>61</v>
      </c>
      <c r="C252" s="681" t="s">
        <v>191</v>
      </c>
      <c r="D252" s="681" t="s">
        <v>371</v>
      </c>
      <c r="E252" s="681" t="s">
        <v>372</v>
      </c>
      <c r="F252" s="681" t="s">
        <v>190</v>
      </c>
      <c r="G252" s="681" t="s">
        <v>474</v>
      </c>
      <c r="H252" s="681"/>
      <c r="M252" s="677"/>
      <c r="N252" s="651"/>
      <c r="O252" s="656"/>
      <c r="P252" s="686"/>
      <c r="Q252" s="686"/>
      <c r="R252" s="686"/>
      <c r="S252" s="686"/>
      <c r="T252" s="686"/>
      <c r="U252" s="684"/>
      <c r="V252" s="684"/>
      <c r="W252" s="684"/>
      <c r="X252" s="684"/>
      <c r="Y252" s="684"/>
      <c r="AD252" s="651"/>
      <c r="AE252" s="656"/>
    </row>
    <row r="253" spans="2:31" ht="20.149999999999999" customHeight="1">
      <c r="B253" s="681">
        <v>62</v>
      </c>
      <c r="C253" s="681" t="s">
        <v>191</v>
      </c>
      <c r="D253" s="681" t="s">
        <v>371</v>
      </c>
      <c r="E253" s="681" t="s">
        <v>372</v>
      </c>
      <c r="F253" s="681" t="s">
        <v>190</v>
      </c>
      <c r="G253" s="681" t="s">
        <v>474</v>
      </c>
      <c r="H253" s="681"/>
      <c r="M253" s="677"/>
      <c r="N253" s="651"/>
      <c r="O253" s="685"/>
      <c r="P253" s="686"/>
      <c r="Q253" s="686"/>
      <c r="R253" s="686"/>
      <c r="S253" s="686"/>
      <c r="T253" s="686"/>
      <c r="U253" s="684"/>
      <c r="V253" s="684"/>
      <c r="W253" s="684"/>
      <c r="X253" s="684"/>
      <c r="Y253" s="684"/>
      <c r="AD253" s="651"/>
      <c r="AE253" s="685"/>
    </row>
    <row r="254" spans="2:31" ht="20.149999999999999" customHeight="1">
      <c r="B254" s="681">
        <v>63</v>
      </c>
      <c r="C254" s="681" t="s">
        <v>191</v>
      </c>
      <c r="D254" s="681" t="s">
        <v>371</v>
      </c>
      <c r="E254" s="681" t="s">
        <v>372</v>
      </c>
      <c r="F254" s="681" t="s">
        <v>190</v>
      </c>
      <c r="G254" s="681" t="s">
        <v>474</v>
      </c>
      <c r="H254" s="681"/>
      <c r="M254" s="677"/>
      <c r="N254" s="651"/>
      <c r="O254" s="685"/>
      <c r="P254" s="686"/>
      <c r="Q254" s="686"/>
      <c r="R254" s="686"/>
      <c r="S254" s="686"/>
      <c r="T254" s="686"/>
      <c r="U254" s="684"/>
      <c r="V254" s="684"/>
      <c r="W254" s="684"/>
      <c r="X254" s="684"/>
      <c r="Y254" s="684"/>
      <c r="AD254" s="651"/>
      <c r="AE254" s="685"/>
    </row>
    <row r="255" spans="2:31" ht="20.149999999999999" customHeight="1">
      <c r="B255" s="681">
        <v>64</v>
      </c>
      <c r="C255" s="681" t="s">
        <v>191</v>
      </c>
      <c r="D255" s="681" t="s">
        <v>371</v>
      </c>
      <c r="E255" s="681" t="s">
        <v>372</v>
      </c>
      <c r="F255" s="681" t="s">
        <v>190</v>
      </c>
      <c r="G255" s="681" t="s">
        <v>474</v>
      </c>
      <c r="H255" s="681"/>
      <c r="M255" s="677"/>
      <c r="N255" s="651"/>
      <c r="O255" s="656"/>
      <c r="P255" s="686"/>
      <c r="Q255" s="686"/>
      <c r="R255" s="686"/>
      <c r="S255" s="686"/>
      <c r="T255" s="686"/>
      <c r="U255" s="684"/>
      <c r="V255" s="684"/>
      <c r="W255" s="684"/>
      <c r="X255" s="684"/>
      <c r="Y255" s="684"/>
      <c r="AD255" s="651"/>
      <c r="AE255" s="656"/>
    </row>
    <row r="256" spans="2:31" ht="20.149999999999999" customHeight="1">
      <c r="B256" s="681">
        <v>65</v>
      </c>
      <c r="C256" s="681" t="s">
        <v>191</v>
      </c>
      <c r="D256" s="681" t="s">
        <v>371</v>
      </c>
      <c r="E256" s="681" t="s">
        <v>372</v>
      </c>
      <c r="F256" s="681" t="s">
        <v>190</v>
      </c>
      <c r="G256" s="681" t="s">
        <v>474</v>
      </c>
      <c r="H256" s="681"/>
      <c r="I256" s="654"/>
      <c r="M256" s="677"/>
      <c r="N256" s="651"/>
      <c r="O256" s="685"/>
      <c r="P256" s="686"/>
      <c r="Q256" s="686"/>
      <c r="R256" s="686"/>
      <c r="S256" s="686"/>
      <c r="T256" s="686"/>
      <c r="U256" s="684"/>
      <c r="V256" s="684"/>
      <c r="W256" s="684"/>
      <c r="X256" s="684"/>
      <c r="Y256" s="684"/>
      <c r="AD256" s="651"/>
      <c r="AE256" s="685"/>
    </row>
    <row r="257" spans="2:31" ht="20.149999999999999" customHeight="1">
      <c r="B257" s="681">
        <v>66</v>
      </c>
      <c r="C257" s="654" t="s">
        <v>687</v>
      </c>
      <c r="D257" s="654" t="s">
        <v>688</v>
      </c>
      <c r="E257" s="654" t="s">
        <v>689</v>
      </c>
      <c r="F257" s="654" t="s">
        <v>474</v>
      </c>
      <c r="G257" s="654"/>
      <c r="H257" s="681"/>
      <c r="M257" s="677"/>
      <c r="N257" s="651"/>
      <c r="O257" s="685"/>
      <c r="P257" s="686"/>
      <c r="Q257" s="686"/>
      <c r="R257" s="686"/>
      <c r="S257" s="686"/>
      <c r="T257" s="686"/>
      <c r="U257" s="686"/>
      <c r="V257" s="686"/>
      <c r="W257" s="686"/>
      <c r="X257" s="686"/>
      <c r="Y257" s="684"/>
      <c r="AD257" s="651"/>
      <c r="AE257" s="685"/>
    </row>
    <row r="258" spans="2:31" ht="20.149999999999999" customHeight="1">
      <c r="B258" s="681">
        <v>67</v>
      </c>
      <c r="C258" s="654" t="s">
        <v>690</v>
      </c>
      <c r="D258" s="654" t="s">
        <v>691</v>
      </c>
      <c r="E258" s="654" t="s">
        <v>746</v>
      </c>
      <c r="F258" s="654" t="s">
        <v>692</v>
      </c>
      <c r="G258" s="654" t="s">
        <v>474</v>
      </c>
      <c r="H258" s="681"/>
      <c r="M258" s="677"/>
      <c r="N258" s="651"/>
      <c r="O258" s="656"/>
      <c r="P258" s="686"/>
      <c r="Q258" s="686"/>
      <c r="R258" s="686"/>
      <c r="S258" s="686"/>
      <c r="T258" s="686"/>
      <c r="U258" s="686"/>
      <c r="V258" s="686"/>
      <c r="W258" s="684"/>
      <c r="X258" s="684"/>
      <c r="Y258" s="684"/>
      <c r="AD258" s="651"/>
      <c r="AE258" s="656"/>
    </row>
    <row r="259" spans="2:31" ht="20.149999999999999" customHeight="1">
      <c r="B259" s="681">
        <v>68</v>
      </c>
      <c r="C259" s="654" t="s">
        <v>687</v>
      </c>
      <c r="D259" s="654" t="s">
        <v>688</v>
      </c>
      <c r="E259" s="654" t="s">
        <v>689</v>
      </c>
      <c r="F259" s="654" t="s">
        <v>474</v>
      </c>
      <c r="G259" s="654"/>
      <c r="H259" s="681"/>
      <c r="M259" s="677"/>
      <c r="N259" s="651"/>
      <c r="O259" s="685"/>
      <c r="P259" s="686"/>
      <c r="Q259" s="686"/>
      <c r="R259" s="686"/>
      <c r="S259" s="686"/>
      <c r="T259" s="686"/>
      <c r="U259" s="686"/>
      <c r="V259" s="686"/>
      <c r="W259" s="684"/>
      <c r="X259" s="684"/>
      <c r="Y259" s="684"/>
      <c r="AD259" s="651"/>
      <c r="AE259" s="685"/>
    </row>
    <row r="260" spans="2:31" ht="20.149999999999999" customHeight="1">
      <c r="B260" s="681">
        <v>69</v>
      </c>
      <c r="C260" s="654" t="s">
        <v>690</v>
      </c>
      <c r="D260" s="654" t="s">
        <v>238</v>
      </c>
      <c r="E260" s="654" t="s">
        <v>747</v>
      </c>
      <c r="F260" s="654" t="s">
        <v>692</v>
      </c>
      <c r="G260" s="654" t="s">
        <v>474</v>
      </c>
      <c r="H260" s="681"/>
      <c r="M260" s="677"/>
      <c r="N260" s="651"/>
      <c r="O260" s="685"/>
      <c r="P260" s="686"/>
      <c r="Q260" s="686"/>
      <c r="R260" s="686"/>
      <c r="S260" s="686"/>
      <c r="T260" s="686"/>
      <c r="U260" s="686"/>
      <c r="V260" s="686"/>
      <c r="W260" s="684"/>
      <c r="X260" s="684"/>
      <c r="Y260" s="684"/>
      <c r="AD260" s="651"/>
      <c r="AE260" s="685"/>
    </row>
    <row r="261" spans="2:31" ht="20.149999999999999" customHeight="1">
      <c r="B261" s="654">
        <v>70</v>
      </c>
      <c r="C261" s="681" t="s">
        <v>684</v>
      </c>
      <c r="D261" s="681" t="s">
        <v>685</v>
      </c>
      <c r="E261" s="681" t="s">
        <v>686</v>
      </c>
      <c r="F261" s="681" t="s">
        <v>490</v>
      </c>
      <c r="G261" s="681" t="s">
        <v>188</v>
      </c>
      <c r="M261" s="677"/>
      <c r="N261" s="651"/>
      <c r="O261" s="656"/>
      <c r="P261" s="686"/>
      <c r="Q261" s="686"/>
      <c r="R261" s="686"/>
      <c r="S261" s="686"/>
      <c r="T261" s="686"/>
      <c r="U261" s="686"/>
      <c r="V261" s="684"/>
      <c r="W261" s="684"/>
      <c r="X261" s="684"/>
      <c r="Y261" s="684"/>
      <c r="AD261" s="651"/>
      <c r="AE261" s="656"/>
    </row>
    <row r="262" spans="2:31" ht="20.149999999999999" customHeight="1">
      <c r="B262" s="654">
        <v>71</v>
      </c>
      <c r="C262" s="681" t="s">
        <v>684</v>
      </c>
      <c r="D262" s="681" t="s">
        <v>685</v>
      </c>
      <c r="E262" s="681" t="s">
        <v>686</v>
      </c>
      <c r="F262" s="681" t="s">
        <v>490</v>
      </c>
      <c r="G262" s="681" t="s">
        <v>188</v>
      </c>
      <c r="M262" s="677"/>
      <c r="N262" s="651"/>
      <c r="O262" s="685"/>
      <c r="P262" s="686"/>
      <c r="Q262" s="686"/>
      <c r="R262" s="686"/>
      <c r="S262" s="686"/>
      <c r="T262" s="686"/>
      <c r="U262" s="686"/>
      <c r="V262" s="686"/>
      <c r="W262" s="684"/>
      <c r="X262" s="684"/>
      <c r="Y262" s="684"/>
      <c r="AD262" s="651"/>
      <c r="AE262" s="685"/>
    </row>
    <row r="263" spans="2:31" ht="20.149999999999999" customHeight="1">
      <c r="B263" s="654">
        <v>72</v>
      </c>
      <c r="C263" s="681" t="s">
        <v>684</v>
      </c>
      <c r="D263" s="681" t="s">
        <v>685</v>
      </c>
      <c r="E263" s="681" t="s">
        <v>686</v>
      </c>
      <c r="F263" s="681" t="s">
        <v>490</v>
      </c>
      <c r="G263" s="681" t="s">
        <v>188</v>
      </c>
      <c r="M263" s="677"/>
      <c r="O263" s="656"/>
      <c r="AE263" s="656"/>
    </row>
    <row r="264" spans="2:31" ht="20.149999999999999" customHeight="1">
      <c r="B264" s="654">
        <v>73</v>
      </c>
      <c r="C264" s="681" t="s">
        <v>684</v>
      </c>
      <c r="D264" s="681" t="s">
        <v>685</v>
      </c>
      <c r="E264" s="681" t="s">
        <v>686</v>
      </c>
      <c r="F264" s="681" t="s">
        <v>490</v>
      </c>
      <c r="G264" s="681" t="s">
        <v>188</v>
      </c>
      <c r="M264" s="677"/>
      <c r="O264" s="656"/>
      <c r="AE264" s="656"/>
    </row>
    <row r="265" spans="2:31" ht="20.149999999999999" customHeight="1">
      <c r="B265" s="654">
        <v>74</v>
      </c>
      <c r="C265" s="654" t="s">
        <v>684</v>
      </c>
      <c r="D265" s="654" t="s">
        <v>685</v>
      </c>
      <c r="E265" s="657" t="s">
        <v>686</v>
      </c>
      <c r="F265" s="681" t="s">
        <v>490</v>
      </c>
      <c r="G265" s="681" t="s">
        <v>188</v>
      </c>
      <c r="M265" s="677"/>
      <c r="O265" s="656"/>
      <c r="AE265" s="656"/>
    </row>
    <row r="266" spans="2:31" ht="20.149999999999999" customHeight="1">
      <c r="B266" s="654">
        <v>75</v>
      </c>
      <c r="C266" s="654" t="s">
        <v>684</v>
      </c>
      <c r="D266" s="654" t="s">
        <v>685</v>
      </c>
      <c r="E266" s="657" t="s">
        <v>686</v>
      </c>
      <c r="F266" s="681" t="s">
        <v>490</v>
      </c>
      <c r="G266" s="654" t="s">
        <v>188</v>
      </c>
      <c r="M266" s="677"/>
      <c r="O266" s="656"/>
      <c r="AE266" s="656"/>
    </row>
    <row r="267" spans="2:31" ht="20.149999999999999" customHeight="1">
      <c r="B267" s="654">
        <v>76</v>
      </c>
      <c r="C267" s="654" t="s">
        <v>684</v>
      </c>
      <c r="D267" s="654" t="s">
        <v>685</v>
      </c>
      <c r="E267" s="657" t="s">
        <v>686</v>
      </c>
      <c r="F267" s="681" t="s">
        <v>490</v>
      </c>
      <c r="G267" s="654" t="s">
        <v>188</v>
      </c>
      <c r="H267" s="654"/>
      <c r="M267" s="677"/>
      <c r="O267" s="656"/>
      <c r="AE267" s="656"/>
    </row>
    <row r="268" spans="2:31" ht="20.149999999999999" customHeight="1">
      <c r="B268" s="654"/>
      <c r="C268" s="654"/>
      <c r="D268" s="654"/>
      <c r="E268" s="654"/>
      <c r="F268" s="654"/>
      <c r="G268" s="654"/>
      <c r="H268" s="654"/>
      <c r="M268" s="677"/>
      <c r="O268" s="656"/>
      <c r="AE268" s="656"/>
    </row>
    <row r="269" spans="2:31" ht="20.149999999999999" customHeight="1">
      <c r="B269" s="654"/>
      <c r="C269" s="654"/>
      <c r="D269" s="654"/>
      <c r="E269" s="654"/>
      <c r="F269" s="654"/>
      <c r="G269" s="654"/>
      <c r="H269" s="654"/>
      <c r="M269" s="677"/>
      <c r="O269" s="656"/>
      <c r="AE269" s="656"/>
    </row>
    <row r="270" spans="2:31" ht="20.149999999999999" customHeight="1">
      <c r="B270" s="654"/>
      <c r="C270" s="654"/>
      <c r="D270" s="654"/>
      <c r="E270" s="654"/>
      <c r="F270" s="654"/>
      <c r="G270" s="654"/>
      <c r="H270" s="654"/>
      <c r="M270" s="677"/>
      <c r="O270" s="656"/>
      <c r="AE270" s="656"/>
    </row>
    <row r="271" spans="2:31" ht="20.149999999999999" customHeight="1">
      <c r="B271" s="654"/>
      <c r="C271" s="654"/>
      <c r="D271" s="654"/>
      <c r="E271" s="654"/>
      <c r="F271" s="654"/>
      <c r="G271" s="654"/>
      <c r="H271" s="654"/>
      <c r="M271" s="677"/>
      <c r="O271" s="656"/>
      <c r="AE271" s="656"/>
    </row>
    <row r="272" spans="2:31" ht="20.149999999999999" customHeight="1">
      <c r="M272" s="677"/>
      <c r="O272" s="656"/>
      <c r="AE272" s="656"/>
    </row>
    <row r="273" spans="13:31" ht="20.149999999999999" customHeight="1">
      <c r="M273" s="677"/>
      <c r="O273" s="656"/>
      <c r="AE273" s="656"/>
    </row>
    <row r="274" spans="13:31" ht="20.149999999999999" customHeight="1">
      <c r="M274" s="677"/>
      <c r="O274" s="656"/>
      <c r="AE274" s="656"/>
    </row>
    <row r="275" spans="13:31" ht="20.149999999999999" customHeight="1">
      <c r="M275" s="677"/>
      <c r="O275" s="656"/>
      <c r="AE275" s="656"/>
    </row>
    <row r="276" spans="13:31" ht="20.149999999999999" customHeight="1">
      <c r="M276" s="677"/>
      <c r="O276" s="656"/>
      <c r="AE276" s="656"/>
    </row>
    <row r="277" spans="13:31" ht="20.149999999999999" customHeight="1">
      <c r="M277" s="677"/>
    </row>
    <row r="278" spans="13:31" ht="20.149999999999999" customHeight="1">
      <c r="M278" s="677"/>
    </row>
    <row r="279" spans="13:31" ht="20.149999999999999" customHeight="1">
      <c r="M279" s="677"/>
    </row>
    <row r="280" spans="13:31" ht="20.149999999999999" customHeight="1">
      <c r="M280" s="677"/>
    </row>
    <row r="281" spans="13:31" ht="20.149999999999999" customHeight="1">
      <c r="M281" s="677"/>
    </row>
    <row r="282" spans="13:31" ht="13.5" customHeight="1">
      <c r="M282" s="677"/>
    </row>
    <row r="283" spans="13:31" ht="13.5" customHeight="1">
      <c r="M283" s="677"/>
    </row>
    <row r="284" spans="13:31" ht="13.5" customHeight="1">
      <c r="M284" s="677"/>
    </row>
    <row r="285" spans="13:31" ht="13.5" customHeight="1">
      <c r="M285" s="677"/>
    </row>
    <row r="286" spans="13:31" ht="13.5" customHeight="1">
      <c r="M286" s="677"/>
    </row>
    <row r="287" spans="13:31" ht="13.5" customHeight="1">
      <c r="M287" s="677"/>
    </row>
    <row r="288" spans="13:31" ht="13.5" customHeight="1">
      <c r="M288" s="677"/>
    </row>
    <row r="289" spans="13:13" ht="13.5" customHeight="1">
      <c r="M289" s="677"/>
    </row>
    <row r="290" spans="13:13" ht="13.5" customHeight="1">
      <c r="M290" s="677"/>
    </row>
    <row r="291" spans="13:13" ht="13.5" customHeight="1">
      <c r="M291" s="677"/>
    </row>
    <row r="292" spans="13:13" ht="13.5" customHeight="1">
      <c r="M292" s="677"/>
    </row>
    <row r="293" spans="13:13" ht="13.5" customHeight="1">
      <c r="M293" s="677"/>
    </row>
    <row r="294" spans="13:13" ht="13.5" customHeight="1">
      <c r="M294" s="677"/>
    </row>
    <row r="295" spans="13:13" ht="13.5" customHeight="1">
      <c r="M295" s="677"/>
    </row>
    <row r="296" spans="13:13" ht="13.5" customHeight="1">
      <c r="M296" s="677"/>
    </row>
    <row r="297" spans="13:13" ht="13.5" customHeight="1">
      <c r="M297" s="677"/>
    </row>
    <row r="298" spans="13:13" ht="13.5" customHeight="1">
      <c r="M298" s="677"/>
    </row>
    <row r="299" spans="13:13" ht="13.5" customHeight="1">
      <c r="M299" s="677"/>
    </row>
    <row r="300" spans="13:13" ht="13.5" customHeight="1">
      <c r="M300" s="677"/>
    </row>
    <row r="301" spans="13:13" ht="13.5" customHeight="1">
      <c r="M301" s="677"/>
    </row>
    <row r="302" spans="13:13" ht="13.5" customHeight="1">
      <c r="M302" s="677"/>
    </row>
    <row r="303" spans="13:13" ht="13.5" customHeight="1">
      <c r="M303" s="677"/>
    </row>
    <row r="304" spans="13:13" ht="13.5" customHeight="1">
      <c r="M304" s="677"/>
    </row>
    <row r="305" spans="13:13" ht="13.5" customHeight="1">
      <c r="M305" s="677"/>
    </row>
    <row r="306" spans="13:13" ht="13.5" customHeight="1">
      <c r="M306" s="677"/>
    </row>
    <row r="307" spans="13:13" ht="13.5" customHeight="1">
      <c r="M307" s="677"/>
    </row>
    <row r="308" spans="13:13" ht="13.5" customHeight="1">
      <c r="M308" s="677"/>
    </row>
    <row r="309" spans="13:13" ht="13.5" customHeight="1">
      <c r="M309" s="677"/>
    </row>
    <row r="310" spans="13:13" ht="13.5" customHeight="1">
      <c r="M310" s="677"/>
    </row>
    <row r="311" spans="13:13" ht="13.5" customHeight="1">
      <c r="M311" s="677"/>
    </row>
    <row r="312" spans="13:13" ht="13.5" customHeight="1">
      <c r="M312" s="677"/>
    </row>
    <row r="313" spans="13:13" ht="13.5" customHeight="1">
      <c r="M313" s="677"/>
    </row>
    <row r="314" spans="13:13" ht="13.5" customHeight="1">
      <c r="M314" s="677"/>
    </row>
    <row r="315" spans="13:13" ht="13.5" customHeight="1">
      <c r="M315" s="677"/>
    </row>
    <row r="316" spans="13:13" ht="13.5" customHeight="1">
      <c r="M316" s="677"/>
    </row>
    <row r="317" spans="13:13" ht="13.5" customHeight="1">
      <c r="M317" s="677"/>
    </row>
    <row r="318" spans="13:13" ht="13.5" customHeight="1">
      <c r="M318" s="677"/>
    </row>
    <row r="319" spans="13:13" ht="13.5" customHeight="1">
      <c r="M319" s="677"/>
    </row>
    <row r="320" spans="13:13" ht="13.5" customHeight="1">
      <c r="M320" s="677"/>
    </row>
    <row r="321" spans="13:13" ht="13.5" customHeight="1">
      <c r="M321" s="677"/>
    </row>
    <row r="322" spans="13:13" ht="13.5" customHeight="1">
      <c r="M322" s="677"/>
    </row>
    <row r="323" spans="13:13">
      <c r="M323" s="677"/>
    </row>
    <row r="324" spans="13:13">
      <c r="M324" s="677"/>
    </row>
    <row r="325" spans="13:13">
      <c r="M325" s="677"/>
    </row>
    <row r="326" spans="13:13">
      <c r="M326" s="677"/>
    </row>
    <row r="327" spans="13:13">
      <c r="M327" s="677"/>
    </row>
    <row r="328" spans="13:13">
      <c r="M328" s="677"/>
    </row>
    <row r="329" spans="13:13">
      <c r="M329" s="677"/>
    </row>
    <row r="330" spans="13:13">
      <c r="M330" s="677"/>
    </row>
    <row r="331" spans="13:13">
      <c r="M331" s="677"/>
    </row>
    <row r="332" spans="13:13">
      <c r="M332" s="677"/>
    </row>
    <row r="333" spans="13:13">
      <c r="M333" s="677"/>
    </row>
    <row r="334" spans="13:13">
      <c r="M334" s="677"/>
    </row>
    <row r="335" spans="13:13">
      <c r="M335" s="677"/>
    </row>
    <row r="336" spans="13:13">
      <c r="M336" s="677"/>
    </row>
    <row r="337" spans="13:13">
      <c r="M337" s="677"/>
    </row>
    <row r="338" spans="13:13">
      <c r="M338" s="677"/>
    </row>
    <row r="339" spans="13:13">
      <c r="M339" s="677"/>
    </row>
    <row r="340" spans="13:13">
      <c r="M340" s="677"/>
    </row>
    <row r="341" spans="13:13">
      <c r="M341" s="677"/>
    </row>
    <row r="342" spans="13:13">
      <c r="M342" s="677"/>
    </row>
    <row r="343" spans="13:13">
      <c r="M343" s="677"/>
    </row>
    <row r="344" spans="13:13">
      <c r="M344" s="677"/>
    </row>
    <row r="345" spans="13:13">
      <c r="M345" s="677"/>
    </row>
    <row r="346" spans="13:13">
      <c r="M346" s="677"/>
    </row>
    <row r="347" spans="13:13">
      <c r="M347" s="677"/>
    </row>
    <row r="348" spans="13:13">
      <c r="M348" s="677"/>
    </row>
    <row r="349" spans="13:13">
      <c r="M349" s="677"/>
    </row>
    <row r="350" spans="13:13">
      <c r="M350" s="677"/>
    </row>
    <row r="351" spans="13:13">
      <c r="M351" s="677"/>
    </row>
    <row r="352" spans="13:13">
      <c r="M352" s="677"/>
    </row>
    <row r="353" spans="13:13">
      <c r="M353" s="677"/>
    </row>
    <row r="354" spans="13:13">
      <c r="M354" s="677"/>
    </row>
    <row r="355" spans="13:13">
      <c r="M355" s="677"/>
    </row>
    <row r="356" spans="13:13">
      <c r="M356" s="677"/>
    </row>
    <row r="357" spans="13:13">
      <c r="M357" s="677"/>
    </row>
    <row r="358" spans="13:13">
      <c r="M358" s="677"/>
    </row>
    <row r="359" spans="13:13">
      <c r="M359" s="677"/>
    </row>
    <row r="360" spans="13:13">
      <c r="M360" s="677"/>
    </row>
    <row r="361" spans="13:13">
      <c r="M361" s="677"/>
    </row>
    <row r="362" spans="13:13">
      <c r="M362" s="677"/>
    </row>
    <row r="363" spans="13:13">
      <c r="M363" s="677"/>
    </row>
    <row r="364" spans="13:13">
      <c r="M364" s="677"/>
    </row>
    <row r="365" spans="13:13">
      <c r="M365" s="677"/>
    </row>
    <row r="366" spans="13:13">
      <c r="M366" s="677"/>
    </row>
    <row r="367" spans="13:13">
      <c r="M367" s="677"/>
    </row>
    <row r="368" spans="13:13">
      <c r="M368" s="677"/>
    </row>
    <row r="369" spans="13:13">
      <c r="M369" s="677"/>
    </row>
  </sheetData>
  <sheetProtection sheet="1" selectLockedCells="1" selectUnlockedCells="1"/>
  <mergeCells count="196">
    <mergeCell ref="AF3:AS4"/>
    <mergeCell ref="A163:A164"/>
    <mergeCell ref="B163:B164"/>
    <mergeCell ref="A165:A166"/>
    <mergeCell ref="A35:A36"/>
    <mergeCell ref="B35:B36"/>
    <mergeCell ref="A29:A30"/>
    <mergeCell ref="B165:B166"/>
    <mergeCell ref="A159:A160"/>
    <mergeCell ref="A33:A34"/>
    <mergeCell ref="B33:B34"/>
    <mergeCell ref="B29:B30"/>
    <mergeCell ref="A31:A32"/>
    <mergeCell ref="B31:B32"/>
    <mergeCell ref="B159:B160"/>
    <mergeCell ref="A161:A162"/>
    <mergeCell ref="B161:B162"/>
    <mergeCell ref="A155:A156"/>
    <mergeCell ref="B155:B156"/>
    <mergeCell ref="A157:A158"/>
    <mergeCell ref="B157:B158"/>
    <mergeCell ref="A151:A152"/>
    <mergeCell ref="B151:B152"/>
    <mergeCell ref="A153:A154"/>
    <mergeCell ref="B153:B154"/>
    <mergeCell ref="A175:A176"/>
    <mergeCell ref="B175:B176"/>
    <mergeCell ref="A177:A178"/>
    <mergeCell ref="B177:B178"/>
    <mergeCell ref="A171:A172"/>
    <mergeCell ref="B171:B172"/>
    <mergeCell ref="A173:A174"/>
    <mergeCell ref="B173:B174"/>
    <mergeCell ref="A167:A168"/>
    <mergeCell ref="B167:B168"/>
    <mergeCell ref="A169:A170"/>
    <mergeCell ref="B169:B170"/>
    <mergeCell ref="A189:A190"/>
    <mergeCell ref="B189:B190"/>
    <mergeCell ref="A183:A184"/>
    <mergeCell ref="B183:B184"/>
    <mergeCell ref="A185:A186"/>
    <mergeCell ref="B185:B186"/>
    <mergeCell ref="A179:A180"/>
    <mergeCell ref="B179:B180"/>
    <mergeCell ref="A181:A182"/>
    <mergeCell ref="B181:B182"/>
    <mergeCell ref="A187:A188"/>
    <mergeCell ref="B187:B188"/>
    <mergeCell ref="A147:A148"/>
    <mergeCell ref="B147:B148"/>
    <mergeCell ref="A149:A150"/>
    <mergeCell ref="B149:B150"/>
    <mergeCell ref="A143:A144"/>
    <mergeCell ref="B143:B144"/>
    <mergeCell ref="A145:A146"/>
    <mergeCell ref="B145:B146"/>
    <mergeCell ref="A141:A142"/>
    <mergeCell ref="B141:B142"/>
    <mergeCell ref="A137:A138"/>
    <mergeCell ref="B137:B138"/>
    <mergeCell ref="A139:A140"/>
    <mergeCell ref="B139:B140"/>
    <mergeCell ref="A133:A134"/>
    <mergeCell ref="B133:B134"/>
    <mergeCell ref="A135:A136"/>
    <mergeCell ref="B135:B136"/>
    <mergeCell ref="A129:A130"/>
    <mergeCell ref="B129:B130"/>
    <mergeCell ref="A131:A132"/>
    <mergeCell ref="B131:B132"/>
    <mergeCell ref="A125:A126"/>
    <mergeCell ref="B125:B126"/>
    <mergeCell ref="A127:A128"/>
    <mergeCell ref="B127:B128"/>
    <mergeCell ref="A121:A122"/>
    <mergeCell ref="B121:B122"/>
    <mergeCell ref="A123:A124"/>
    <mergeCell ref="B123:B124"/>
    <mergeCell ref="A117:A118"/>
    <mergeCell ref="B117:B118"/>
    <mergeCell ref="A119:A120"/>
    <mergeCell ref="B119:B120"/>
    <mergeCell ref="A113:A114"/>
    <mergeCell ref="B113:B114"/>
    <mergeCell ref="A115:A116"/>
    <mergeCell ref="B115:B116"/>
    <mergeCell ref="A109:A110"/>
    <mergeCell ref="B109:B110"/>
    <mergeCell ref="A111:A112"/>
    <mergeCell ref="B111:B112"/>
    <mergeCell ref="A105:A106"/>
    <mergeCell ref="B105:B106"/>
    <mergeCell ref="A107:A108"/>
    <mergeCell ref="B107:B108"/>
    <mergeCell ref="A101:A102"/>
    <mergeCell ref="B101:B102"/>
    <mergeCell ref="A103:A104"/>
    <mergeCell ref="B103:B104"/>
    <mergeCell ref="A97:A98"/>
    <mergeCell ref="B97:B98"/>
    <mergeCell ref="A99:A100"/>
    <mergeCell ref="B99:B100"/>
    <mergeCell ref="A93:A94"/>
    <mergeCell ref="B93:B94"/>
    <mergeCell ref="A95:A96"/>
    <mergeCell ref="B95:B96"/>
    <mergeCell ref="A89:A90"/>
    <mergeCell ref="B89:B90"/>
    <mergeCell ref="A91:A92"/>
    <mergeCell ref="B91:B92"/>
    <mergeCell ref="A85:A86"/>
    <mergeCell ref="B85:B86"/>
    <mergeCell ref="A87:A88"/>
    <mergeCell ref="B87:B88"/>
    <mergeCell ref="A81:A82"/>
    <mergeCell ref="B81:B82"/>
    <mergeCell ref="A83:A84"/>
    <mergeCell ref="B83:B84"/>
    <mergeCell ref="A77:A78"/>
    <mergeCell ref="B77:B78"/>
    <mergeCell ref="A79:A80"/>
    <mergeCell ref="B79:B80"/>
    <mergeCell ref="A73:A74"/>
    <mergeCell ref="B73:B74"/>
    <mergeCell ref="A75:A76"/>
    <mergeCell ref="B75:B76"/>
    <mergeCell ref="A69:A70"/>
    <mergeCell ref="B69:B70"/>
    <mergeCell ref="A71:A72"/>
    <mergeCell ref="B71:B72"/>
    <mergeCell ref="A65:A66"/>
    <mergeCell ref="B65:B66"/>
    <mergeCell ref="A67:A68"/>
    <mergeCell ref="B67:B68"/>
    <mergeCell ref="A61:A62"/>
    <mergeCell ref="B61:B62"/>
    <mergeCell ref="A63:A64"/>
    <mergeCell ref="B63:B64"/>
    <mergeCell ref="A57:A58"/>
    <mergeCell ref="B57:B58"/>
    <mergeCell ref="A59:A60"/>
    <mergeCell ref="B59:B60"/>
    <mergeCell ref="A53:A54"/>
    <mergeCell ref="B53:B54"/>
    <mergeCell ref="A55:A56"/>
    <mergeCell ref="B55:B56"/>
    <mergeCell ref="A49:A50"/>
    <mergeCell ref="B49:B50"/>
    <mergeCell ref="A51:A52"/>
    <mergeCell ref="B51:B52"/>
    <mergeCell ref="A45:A46"/>
    <mergeCell ref="B45:B46"/>
    <mergeCell ref="A47:A48"/>
    <mergeCell ref="B47:B48"/>
    <mergeCell ref="C4:L4"/>
    <mergeCell ref="A5:A6"/>
    <mergeCell ref="B5:B6"/>
    <mergeCell ref="A11:A12"/>
    <mergeCell ref="B11:B12"/>
    <mergeCell ref="A21:A22"/>
    <mergeCell ref="B21:B22"/>
    <mergeCell ref="A13:A14"/>
    <mergeCell ref="B13:B14"/>
    <mergeCell ref="B15:B16"/>
    <mergeCell ref="A15:A16"/>
    <mergeCell ref="B17:B18"/>
    <mergeCell ref="A17:A18"/>
    <mergeCell ref="A9:A10"/>
    <mergeCell ref="B9:B10"/>
    <mergeCell ref="A19:A20"/>
    <mergeCell ref="B19:B20"/>
    <mergeCell ref="N2:N4"/>
    <mergeCell ref="O2:O4"/>
    <mergeCell ref="P3:AC4"/>
    <mergeCell ref="AD2:AD4"/>
    <mergeCell ref="AE2:AE4"/>
    <mergeCell ref="A7:A8"/>
    <mergeCell ref="B7:B8"/>
    <mergeCell ref="A2:A4"/>
    <mergeCell ref="A43:A44"/>
    <mergeCell ref="B43:B44"/>
    <mergeCell ref="A37:A38"/>
    <mergeCell ref="B37:B38"/>
    <mergeCell ref="A39:A40"/>
    <mergeCell ref="B39:B40"/>
    <mergeCell ref="B41:B42"/>
    <mergeCell ref="A41:A42"/>
    <mergeCell ref="A25:A26"/>
    <mergeCell ref="B25:B26"/>
    <mergeCell ref="B27:B28"/>
    <mergeCell ref="A27:A28"/>
    <mergeCell ref="A23:A24"/>
    <mergeCell ref="B23:B24"/>
    <mergeCell ref="B2:B4"/>
    <mergeCell ref="C3:L3"/>
  </mergeCells>
  <phoneticPr fontId="2"/>
  <pageMargins left="0.39370078740157483" right="0.39370078740157483" top="0.78740157480314965" bottom="0.78740157480314965" header="0.31496062992125984" footer="0.31496062992125984"/>
  <pageSetup paperSize="9" scale="31" fitToHeight="0" orientation="portrait" r:id="rId1"/>
  <rowBreaks count="5" manualBreakCount="5">
    <brk id="40" max="11" man="1"/>
    <brk id="40" min="13" max="44" man="1"/>
    <brk id="76" max="11" man="1"/>
    <brk id="112" max="11" man="1"/>
    <brk id="148" max="11"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FFFF00"/>
    <pageSetUpPr fitToPage="1"/>
  </sheetPr>
  <dimension ref="A1:X79"/>
  <sheetViews>
    <sheetView view="pageBreakPreview" topLeftCell="B1" zoomScale="96" zoomScaleNormal="96" zoomScaleSheetLayoutView="96" workbookViewId="0">
      <selection activeCell="B1" sqref="B1"/>
    </sheetView>
  </sheetViews>
  <sheetFormatPr defaultColWidth="9" defaultRowHeight="16.5"/>
  <cols>
    <col min="1" max="1" width="9" style="122" hidden="1" customWidth="1"/>
    <col min="2" max="2" width="5.26953125" style="122" customWidth="1"/>
    <col min="3" max="3" width="4.6328125" style="124" customWidth="1"/>
    <col min="4" max="4" width="9" style="124"/>
    <col min="5" max="5" width="9" style="123"/>
    <col min="6" max="6" width="6.26953125" style="123" bestFit="1" customWidth="1"/>
    <col min="7" max="8" width="11" style="238" bestFit="1" customWidth="1"/>
    <col min="9" max="9" width="4.6328125" style="238" customWidth="1"/>
    <col min="10" max="11" width="9" style="123"/>
    <col min="12" max="12" width="6.26953125" style="123" bestFit="1" customWidth="1"/>
    <col min="13" max="14" width="11" style="238" bestFit="1" customWidth="1"/>
    <col min="15" max="15" width="9" style="122"/>
    <col min="16" max="24" width="9" style="160"/>
    <col min="25" max="16384" width="9" style="122"/>
  </cols>
  <sheetData>
    <row r="1" spans="1:15" ht="30" customHeight="1">
      <c r="B1" s="123"/>
      <c r="G1" s="236"/>
      <c r="H1" s="236"/>
      <c r="I1" s="236"/>
      <c r="M1" s="236"/>
      <c r="N1" s="236"/>
      <c r="O1" s="123"/>
    </row>
    <row r="2" spans="1:15" ht="8.25" customHeight="1" thickBot="1">
      <c r="B2" s="123"/>
      <c r="G2" s="236"/>
      <c r="H2" s="236"/>
      <c r="I2" s="236"/>
      <c r="M2" s="236"/>
      <c r="N2" s="236"/>
      <c r="O2" s="123"/>
    </row>
    <row r="3" spans="1:15" ht="22.5" customHeight="1" thickBot="1">
      <c r="B3" s="123"/>
      <c r="C3" s="172"/>
      <c r="D3" s="172"/>
      <c r="E3" s="122"/>
      <c r="F3" s="122"/>
      <c r="G3" s="694" t="s">
        <v>95</v>
      </c>
      <c r="H3" s="695" t="s">
        <v>96</v>
      </c>
      <c r="J3" s="122"/>
      <c r="K3" s="122"/>
      <c r="L3" s="122"/>
      <c r="M3" s="694" t="s">
        <v>95</v>
      </c>
      <c r="N3" s="695" t="s">
        <v>96</v>
      </c>
      <c r="O3" s="123"/>
    </row>
    <row r="4" spans="1:15" ht="22.5" customHeight="1">
      <c r="B4" s="123"/>
      <c r="C4" s="1216" t="s">
        <v>183</v>
      </c>
      <c r="D4" s="1199" t="s">
        <v>99</v>
      </c>
      <c r="E4" s="1200"/>
      <c r="F4" s="1201"/>
      <c r="G4" s="696">
        <v>56</v>
      </c>
      <c r="H4" s="523">
        <v>58.1</v>
      </c>
      <c r="I4" s="1209" t="s">
        <v>180</v>
      </c>
      <c r="J4" s="1199" t="s">
        <v>100</v>
      </c>
      <c r="K4" s="1200"/>
      <c r="L4" s="1201"/>
      <c r="M4" s="696">
        <v>51</v>
      </c>
      <c r="N4" s="523">
        <v>52.5</v>
      </c>
      <c r="O4" s="123"/>
    </row>
    <row r="5" spans="1:15" ht="22.5" customHeight="1" thickBot="1">
      <c r="B5" s="123"/>
      <c r="C5" s="1217"/>
      <c r="D5" s="1202" t="s">
        <v>97</v>
      </c>
      <c r="E5" s="1203"/>
      <c r="F5" s="1204"/>
      <c r="G5" s="697">
        <v>4.0999999999999996</v>
      </c>
      <c r="H5" s="698">
        <v>3.9</v>
      </c>
      <c r="I5" s="1210"/>
      <c r="J5" s="1202" t="s">
        <v>97</v>
      </c>
      <c r="K5" s="1203"/>
      <c r="L5" s="1204"/>
      <c r="M5" s="697">
        <v>12.5</v>
      </c>
      <c r="N5" s="698">
        <v>11.3</v>
      </c>
      <c r="O5" s="123"/>
    </row>
    <row r="6" spans="1:15" ht="22.5" customHeight="1">
      <c r="B6" s="123"/>
      <c r="C6" s="1217"/>
      <c r="D6" s="1221" t="s">
        <v>448</v>
      </c>
      <c r="E6" s="1206"/>
      <c r="F6" s="699" t="s">
        <v>101</v>
      </c>
      <c r="G6" s="700" t="s">
        <v>99</v>
      </c>
      <c r="H6" s="701" t="s">
        <v>99</v>
      </c>
      <c r="I6" s="1210"/>
      <c r="J6" s="1205" t="s">
        <v>449</v>
      </c>
      <c r="K6" s="1206"/>
      <c r="L6" s="699" t="s">
        <v>101</v>
      </c>
      <c r="M6" s="700" t="s">
        <v>102</v>
      </c>
      <c r="N6" s="701" t="s">
        <v>99</v>
      </c>
      <c r="O6" s="123"/>
    </row>
    <row r="7" spans="1:15" ht="22.5" customHeight="1">
      <c r="B7" s="123"/>
      <c r="C7" s="1217"/>
      <c r="D7" s="1212" t="s">
        <v>329</v>
      </c>
      <c r="E7" s="1213"/>
      <c r="F7" s="702">
        <v>3</v>
      </c>
      <c r="G7" s="703">
        <v>57.5</v>
      </c>
      <c r="H7" s="528">
        <v>59.2</v>
      </c>
      <c r="I7" s="1210"/>
      <c r="J7" s="1195" t="s">
        <v>437</v>
      </c>
      <c r="K7" s="1196"/>
      <c r="L7" s="525">
        <v>5</v>
      </c>
      <c r="M7" s="703">
        <v>49.6</v>
      </c>
      <c r="N7" s="528">
        <v>51.1</v>
      </c>
      <c r="O7" s="123"/>
    </row>
    <row r="8" spans="1:15" ht="22.5" customHeight="1">
      <c r="B8" s="123"/>
      <c r="C8" s="1217"/>
      <c r="D8" s="1212" t="s">
        <v>330</v>
      </c>
      <c r="E8" s="1213"/>
      <c r="F8" s="702">
        <v>2</v>
      </c>
      <c r="G8" s="703">
        <v>58.5</v>
      </c>
      <c r="H8" s="528">
        <v>59.6</v>
      </c>
      <c r="I8" s="1210"/>
      <c r="J8" s="1195" t="s">
        <v>341</v>
      </c>
      <c r="K8" s="1196" t="s">
        <v>105</v>
      </c>
      <c r="L8" s="525">
        <v>3</v>
      </c>
      <c r="M8" s="703">
        <v>38.9</v>
      </c>
      <c r="N8" s="528">
        <v>40.299999999999997</v>
      </c>
      <c r="O8" s="123"/>
    </row>
    <row r="9" spans="1:15" ht="22.5" customHeight="1">
      <c r="B9" s="123"/>
      <c r="C9" s="1217"/>
      <c r="D9" s="1214" t="s">
        <v>331</v>
      </c>
      <c r="E9" s="1215"/>
      <c r="F9" s="525">
        <v>1</v>
      </c>
      <c r="G9" s="704">
        <v>75.3</v>
      </c>
      <c r="H9" s="705">
        <v>75.599999999999994</v>
      </c>
      <c r="I9" s="1210"/>
      <c r="J9" s="1195" t="s">
        <v>443</v>
      </c>
      <c r="K9" s="1196" t="s">
        <v>104</v>
      </c>
      <c r="L9" s="525">
        <v>4</v>
      </c>
      <c r="M9" s="703">
        <v>58.1</v>
      </c>
      <c r="N9" s="528">
        <v>60.7</v>
      </c>
      <c r="O9" s="123"/>
    </row>
    <row r="10" spans="1:15" ht="22.5" customHeight="1" thickBot="1">
      <c r="B10" s="123"/>
      <c r="C10" s="1217"/>
      <c r="D10" s="1222" t="s">
        <v>332</v>
      </c>
      <c r="E10" s="1223"/>
      <c r="F10" s="706">
        <v>3</v>
      </c>
      <c r="G10" s="527">
        <v>55.2</v>
      </c>
      <c r="H10" s="705">
        <v>58.8</v>
      </c>
      <c r="I10" s="1211"/>
      <c r="J10" s="1197" t="s">
        <v>342</v>
      </c>
      <c r="K10" s="1198" t="s">
        <v>106</v>
      </c>
      <c r="L10" s="707">
        <v>4</v>
      </c>
      <c r="M10" s="697">
        <v>52.8</v>
      </c>
      <c r="N10" s="698">
        <v>55.5</v>
      </c>
      <c r="O10" s="123"/>
    </row>
    <row r="11" spans="1:15" ht="22.5" customHeight="1">
      <c r="B11" s="123"/>
      <c r="C11" s="1217"/>
      <c r="D11" s="1219" t="s">
        <v>333</v>
      </c>
      <c r="E11" s="1220"/>
      <c r="F11" s="526">
        <v>2</v>
      </c>
      <c r="G11" s="527">
        <v>62.2</v>
      </c>
      <c r="H11" s="708">
        <v>65.3</v>
      </c>
      <c r="I11" s="709"/>
      <c r="J11" s="710"/>
      <c r="K11" s="711"/>
      <c r="L11" s="172"/>
      <c r="M11" s="712"/>
      <c r="N11" s="712"/>
      <c r="O11" s="123"/>
    </row>
    <row r="12" spans="1:15" ht="22.5" customHeight="1" thickBot="1">
      <c r="B12" s="123"/>
      <c r="C12" s="1218"/>
      <c r="D12" s="1197" t="s">
        <v>334</v>
      </c>
      <c r="E12" s="1198"/>
      <c r="F12" s="713">
        <v>4</v>
      </c>
      <c r="G12" s="524">
        <v>46.2</v>
      </c>
      <c r="H12" s="714">
        <v>47.9</v>
      </c>
      <c r="I12" s="709"/>
      <c r="J12" s="715"/>
      <c r="K12" s="419"/>
      <c r="L12" s="172"/>
      <c r="M12" s="712"/>
      <c r="N12" s="712"/>
      <c r="O12" s="123"/>
    </row>
    <row r="13" spans="1:15" ht="22.5" customHeight="1">
      <c r="B13" s="123"/>
      <c r="C13" s="417"/>
      <c r="D13" s="416"/>
      <c r="E13" s="416"/>
      <c r="F13" s="331"/>
      <c r="G13" s="329"/>
      <c r="H13" s="329"/>
      <c r="I13" s="417"/>
      <c r="J13" s="419"/>
      <c r="K13" s="530"/>
      <c r="L13" s="124"/>
      <c r="M13" s="329"/>
      <c r="N13" s="329"/>
      <c r="O13" s="123"/>
    </row>
    <row r="14" spans="1:15" ht="22.5" customHeight="1">
      <c r="B14" s="790"/>
      <c r="C14" s="791"/>
      <c r="D14" s="792"/>
      <c r="E14" s="792"/>
      <c r="F14" s="793"/>
      <c r="G14" s="793" t="s">
        <v>326</v>
      </c>
      <c r="H14" s="794" t="s">
        <v>327</v>
      </c>
      <c r="I14" s="123"/>
      <c r="M14" s="236"/>
      <c r="N14" s="236"/>
      <c r="O14" s="123"/>
    </row>
    <row r="15" spans="1:15" ht="20.149999999999999" customHeight="1">
      <c r="A15" s="122" t="s">
        <v>77</v>
      </c>
      <c r="B15" s="790"/>
      <c r="C15" s="1207" t="s">
        <v>461</v>
      </c>
      <c r="D15" s="1228" t="s">
        <v>325</v>
      </c>
      <c r="E15" s="1228"/>
      <c r="F15" s="1228"/>
      <c r="G15" s="795"/>
      <c r="H15" s="796"/>
      <c r="I15" s="1230"/>
      <c r="J15" s="1227"/>
      <c r="K15" s="1227"/>
      <c r="L15" s="1227"/>
      <c r="M15" s="328"/>
      <c r="N15" s="329"/>
      <c r="O15" s="123"/>
    </row>
    <row r="16" spans="1:15" ht="20.149999999999999" customHeight="1">
      <c r="A16" s="122" t="s">
        <v>78</v>
      </c>
      <c r="B16" s="790"/>
      <c r="C16" s="1207"/>
      <c r="D16" s="1228" t="s">
        <v>97</v>
      </c>
      <c r="E16" s="1228"/>
      <c r="F16" s="1228"/>
      <c r="G16" s="796"/>
      <c r="H16" s="796"/>
      <c r="I16" s="1230"/>
      <c r="J16" s="1229"/>
      <c r="K16" s="1229"/>
      <c r="L16" s="1229"/>
      <c r="M16" s="329"/>
      <c r="N16" s="329"/>
      <c r="O16" s="123"/>
    </row>
    <row r="17" spans="1:15" ht="20.149999999999999" customHeight="1">
      <c r="A17" s="122" t="s">
        <v>103</v>
      </c>
      <c r="B17" s="790"/>
      <c r="C17" s="1207"/>
      <c r="D17" s="1231" t="s">
        <v>452</v>
      </c>
      <c r="E17" s="1231"/>
      <c r="F17" s="797" t="s">
        <v>328</v>
      </c>
      <c r="G17" s="798" t="s">
        <v>325</v>
      </c>
      <c r="H17" s="798" t="s">
        <v>325</v>
      </c>
      <c r="I17" s="1230"/>
      <c r="J17" s="1224"/>
      <c r="K17" s="1224"/>
      <c r="L17" s="330"/>
      <c r="M17" s="331"/>
      <c r="N17" s="331"/>
      <c r="O17" s="123"/>
    </row>
    <row r="18" spans="1:15" ht="20.149999999999999" customHeight="1">
      <c r="B18" s="790"/>
      <c r="C18" s="1207"/>
      <c r="D18" s="1226" t="s">
        <v>462</v>
      </c>
      <c r="E18" s="1226"/>
      <c r="F18" s="799"/>
      <c r="G18" s="796"/>
      <c r="H18" s="796"/>
      <c r="I18" s="1230"/>
      <c r="J18" s="1225"/>
      <c r="K18" s="1225"/>
      <c r="L18" s="124"/>
      <c r="M18" s="329"/>
      <c r="N18" s="329"/>
      <c r="O18" s="123"/>
    </row>
    <row r="19" spans="1:15" ht="20.149999999999999" customHeight="1">
      <c r="B19" s="790"/>
      <c r="C19" s="1207"/>
      <c r="D19" s="1226" t="s">
        <v>463</v>
      </c>
      <c r="E19" s="1226"/>
      <c r="F19" s="799"/>
      <c r="G19" s="796"/>
      <c r="H19" s="796"/>
      <c r="I19" s="1230"/>
      <c r="J19" s="1225"/>
      <c r="K19" s="1225"/>
      <c r="L19" s="124"/>
      <c r="M19" s="329"/>
      <c r="N19" s="329"/>
      <c r="O19" s="123"/>
    </row>
    <row r="20" spans="1:15" ht="20.149999999999999" customHeight="1">
      <c r="B20" s="790"/>
      <c r="C20" s="1207"/>
      <c r="D20" s="1226" t="s">
        <v>464</v>
      </c>
      <c r="E20" s="1226"/>
      <c r="F20" s="799"/>
      <c r="G20" s="796"/>
      <c r="H20" s="796"/>
      <c r="I20" s="1230"/>
      <c r="J20" s="1225"/>
      <c r="K20" s="1225"/>
      <c r="L20" s="124"/>
      <c r="M20" s="329"/>
      <c r="N20" s="329"/>
      <c r="O20" s="123"/>
    </row>
    <row r="21" spans="1:15" ht="20.149999999999999" customHeight="1">
      <c r="A21" s="122" t="s">
        <v>107</v>
      </c>
      <c r="B21" s="790"/>
      <c r="C21" s="1207"/>
      <c r="D21" s="1208" t="s">
        <v>466</v>
      </c>
      <c r="E21" s="1208"/>
      <c r="F21" s="791"/>
      <c r="G21" s="800"/>
      <c r="H21" s="800"/>
      <c r="I21" s="236"/>
      <c r="M21" s="236"/>
      <c r="N21" s="236"/>
      <c r="O21" s="123"/>
    </row>
    <row r="22" spans="1:15" ht="20.149999999999999" customHeight="1">
      <c r="A22" s="122" t="s">
        <v>108</v>
      </c>
      <c r="B22" s="790"/>
      <c r="C22" s="1207"/>
      <c r="D22" s="1208" t="s">
        <v>468</v>
      </c>
      <c r="E22" s="1208"/>
      <c r="F22" s="791"/>
      <c r="G22" s="793"/>
      <c r="H22" s="793"/>
      <c r="I22" s="236"/>
      <c r="M22" s="236"/>
      <c r="N22" s="236"/>
      <c r="O22" s="123"/>
    </row>
    <row r="23" spans="1:15" ht="20.149999999999999" customHeight="1">
      <c r="B23" s="123"/>
      <c r="G23" s="236"/>
      <c r="H23" s="236"/>
      <c r="I23" s="236"/>
      <c r="M23" s="236"/>
      <c r="N23" s="236"/>
      <c r="O23" s="123"/>
    </row>
    <row r="24" spans="1:15" ht="20.149999999999999" customHeight="1">
      <c r="B24" s="123"/>
      <c r="G24" s="236"/>
      <c r="H24" s="236"/>
      <c r="I24" s="236"/>
      <c r="M24" s="236"/>
      <c r="N24" s="236"/>
      <c r="O24" s="123"/>
    </row>
    <row r="25" spans="1:15" ht="20.149999999999999" customHeight="1">
      <c r="B25" s="123"/>
      <c r="G25" s="236"/>
      <c r="H25" s="236"/>
      <c r="I25" s="236"/>
      <c r="M25" s="236"/>
      <c r="N25" s="236"/>
      <c r="O25" s="123"/>
    </row>
    <row r="26" spans="1:15" ht="20.149999999999999" customHeight="1">
      <c r="B26" s="123"/>
      <c r="G26" s="236"/>
      <c r="H26" s="236"/>
      <c r="I26" s="236"/>
      <c r="M26" s="236"/>
      <c r="N26" s="236"/>
      <c r="O26" s="123"/>
    </row>
    <row r="27" spans="1:15" ht="20.149999999999999" customHeight="1">
      <c r="B27" s="123"/>
      <c r="G27" s="236"/>
      <c r="H27" s="236"/>
      <c r="I27" s="236"/>
      <c r="M27" s="236"/>
      <c r="N27" s="236"/>
      <c r="O27" s="123"/>
    </row>
    <row r="28" spans="1:15" ht="20.149999999999999" customHeight="1">
      <c r="B28" s="123"/>
      <c r="G28" s="236"/>
      <c r="H28" s="236"/>
      <c r="I28" s="236"/>
      <c r="M28" s="236"/>
      <c r="N28" s="236"/>
      <c r="O28" s="123"/>
    </row>
    <row r="29" spans="1:15" ht="20.149999999999999" customHeight="1">
      <c r="B29" s="123"/>
      <c r="G29" s="236"/>
      <c r="H29" s="236"/>
      <c r="I29" s="236"/>
      <c r="M29" s="236"/>
      <c r="N29" s="236"/>
      <c r="O29" s="123"/>
    </row>
    <row r="30" spans="1:15" ht="20.149999999999999" customHeight="1">
      <c r="B30" s="123"/>
      <c r="G30" s="236"/>
      <c r="H30" s="236"/>
      <c r="I30" s="236"/>
      <c r="M30" s="236"/>
      <c r="N30" s="236"/>
      <c r="O30" s="123"/>
    </row>
    <row r="31" spans="1:15" ht="20.149999999999999" customHeight="1">
      <c r="B31" s="123"/>
      <c r="G31" s="236"/>
      <c r="H31" s="236"/>
      <c r="I31" s="236"/>
      <c r="M31" s="236"/>
      <c r="N31" s="236"/>
      <c r="O31" s="123"/>
    </row>
    <row r="32" spans="1:15" ht="20.149999999999999" customHeight="1">
      <c r="B32" s="123"/>
      <c r="G32" s="236"/>
      <c r="H32" s="236"/>
      <c r="I32" s="236"/>
      <c r="M32" s="236"/>
      <c r="N32" s="236"/>
      <c r="O32" s="123"/>
    </row>
    <row r="33" spans="2:15" ht="20.149999999999999" customHeight="1">
      <c r="B33" s="123"/>
      <c r="G33" s="236"/>
      <c r="H33" s="236"/>
      <c r="I33" s="236"/>
      <c r="M33" s="236"/>
      <c r="N33" s="236"/>
      <c r="O33" s="123"/>
    </row>
    <row r="34" spans="2:15" ht="20.149999999999999" customHeight="1">
      <c r="B34" s="123"/>
      <c r="G34" s="236"/>
      <c r="H34" s="236"/>
      <c r="I34" s="236"/>
      <c r="M34" s="236"/>
      <c r="N34" s="236"/>
      <c r="O34" s="123"/>
    </row>
    <row r="35" spans="2:15" ht="20.149999999999999" customHeight="1">
      <c r="B35" s="123"/>
      <c r="G35" s="236"/>
      <c r="H35" s="236"/>
      <c r="I35" s="236"/>
      <c r="M35" s="236"/>
      <c r="N35" s="236"/>
      <c r="O35" s="123"/>
    </row>
    <row r="36" spans="2:15" ht="20.149999999999999" customHeight="1">
      <c r="B36" s="123"/>
      <c r="G36" s="236"/>
      <c r="H36" s="236"/>
      <c r="I36" s="236"/>
      <c r="M36" s="236"/>
      <c r="N36" s="236"/>
      <c r="O36" s="123"/>
    </row>
    <row r="37" spans="2:15" ht="20.149999999999999" customHeight="1">
      <c r="B37" s="123"/>
      <c r="G37" s="236"/>
      <c r="H37" s="236"/>
      <c r="I37" s="236"/>
      <c r="M37" s="236"/>
      <c r="N37" s="236"/>
      <c r="O37" s="123"/>
    </row>
    <row r="38" spans="2:15" ht="20.149999999999999" customHeight="1">
      <c r="B38" s="123"/>
      <c r="G38" s="236"/>
      <c r="H38" s="236"/>
      <c r="I38" s="236"/>
      <c r="M38" s="236"/>
      <c r="N38" s="236"/>
      <c r="O38" s="123"/>
    </row>
    <row r="39" spans="2:15" ht="20.149999999999999" customHeight="1">
      <c r="B39" s="123"/>
      <c r="G39" s="236"/>
      <c r="H39" s="236"/>
      <c r="I39" s="236"/>
      <c r="M39" s="236"/>
      <c r="N39" s="236"/>
      <c r="O39" s="123"/>
    </row>
    <row r="40" spans="2:15" ht="20.149999999999999" customHeight="1">
      <c r="B40" s="123"/>
      <c r="G40" s="236"/>
      <c r="H40" s="236"/>
      <c r="I40" s="236"/>
      <c r="M40" s="236"/>
      <c r="N40" s="236"/>
      <c r="O40" s="123"/>
    </row>
    <row r="41" spans="2:15" ht="20.149999999999999" customHeight="1">
      <c r="B41" s="123"/>
      <c r="G41" s="236"/>
      <c r="H41" s="236"/>
      <c r="I41" s="236"/>
      <c r="M41" s="236"/>
      <c r="N41" s="236"/>
      <c r="O41" s="123"/>
    </row>
    <row r="42" spans="2:15" ht="20.149999999999999" customHeight="1">
      <c r="B42" s="123"/>
      <c r="G42" s="236"/>
      <c r="H42" s="236"/>
      <c r="I42" s="236"/>
      <c r="M42" s="236"/>
      <c r="N42" s="236"/>
      <c r="O42" s="123"/>
    </row>
    <row r="43" spans="2:15" ht="20.149999999999999" customHeight="1">
      <c r="B43" s="123"/>
      <c r="G43" s="236"/>
      <c r="H43" s="236"/>
      <c r="I43" s="236"/>
      <c r="M43" s="236"/>
      <c r="N43" s="236"/>
      <c r="O43" s="123"/>
    </row>
    <row r="44" spans="2:15" ht="20.149999999999999" customHeight="1">
      <c r="B44" s="123"/>
      <c r="G44" s="236"/>
      <c r="H44" s="236"/>
      <c r="I44" s="236"/>
      <c r="M44" s="236"/>
      <c r="N44" s="236"/>
      <c r="O44" s="123"/>
    </row>
    <row r="45" spans="2:15" ht="20.149999999999999" customHeight="1">
      <c r="B45" s="123"/>
      <c r="G45" s="236"/>
      <c r="H45" s="236"/>
      <c r="I45" s="236"/>
      <c r="M45" s="236"/>
      <c r="N45" s="236"/>
      <c r="O45" s="123"/>
    </row>
    <row r="46" spans="2:15" ht="20.149999999999999" customHeight="1">
      <c r="B46" s="123"/>
      <c r="G46" s="236"/>
      <c r="H46" s="236"/>
      <c r="I46" s="236"/>
      <c r="M46" s="236"/>
      <c r="N46" s="236"/>
      <c r="O46" s="123"/>
    </row>
    <row r="47" spans="2:15" ht="20.149999999999999" customHeight="1">
      <c r="B47" s="123"/>
      <c r="G47" s="236"/>
      <c r="H47" s="236"/>
      <c r="I47" s="236"/>
      <c r="M47" s="236"/>
      <c r="N47" s="236"/>
      <c r="O47" s="123"/>
    </row>
    <row r="48" spans="2:15" ht="20.149999999999999" customHeight="1">
      <c r="B48" s="123"/>
      <c r="G48" s="236"/>
      <c r="H48" s="236"/>
      <c r="I48" s="236"/>
      <c r="M48" s="236"/>
      <c r="N48" s="236"/>
      <c r="O48" s="123"/>
    </row>
    <row r="49" spans="2:15" ht="20.149999999999999" customHeight="1">
      <c r="B49" s="123"/>
      <c r="G49" s="236"/>
      <c r="H49" s="236"/>
      <c r="I49" s="236"/>
      <c r="M49" s="236"/>
      <c r="N49" s="236"/>
      <c r="O49" s="123"/>
    </row>
    <row r="50" spans="2:15" ht="20.149999999999999" customHeight="1">
      <c r="B50" s="123"/>
      <c r="G50" s="236"/>
      <c r="H50" s="236"/>
      <c r="I50" s="236"/>
      <c r="M50" s="236"/>
      <c r="N50" s="236"/>
      <c r="O50" s="123"/>
    </row>
    <row r="51" spans="2:15" ht="20.149999999999999" customHeight="1">
      <c r="B51" s="123"/>
      <c r="G51" s="236"/>
      <c r="H51" s="236"/>
      <c r="I51" s="236"/>
      <c r="M51" s="236"/>
      <c r="N51" s="236"/>
      <c r="O51" s="123"/>
    </row>
    <row r="52" spans="2:15" ht="20.149999999999999" customHeight="1">
      <c r="B52" s="123"/>
      <c r="G52" s="236"/>
      <c r="H52" s="236"/>
      <c r="I52" s="236"/>
      <c r="M52" s="236"/>
      <c r="N52" s="236"/>
      <c r="O52" s="123"/>
    </row>
    <row r="53" spans="2:15" ht="20.149999999999999" customHeight="1">
      <c r="B53" s="123"/>
      <c r="G53" s="236"/>
      <c r="H53" s="236"/>
      <c r="I53" s="236"/>
      <c r="M53" s="236"/>
      <c r="N53" s="236"/>
      <c r="O53" s="123"/>
    </row>
    <row r="54" spans="2:15" ht="20.149999999999999" customHeight="1">
      <c r="B54" s="123"/>
      <c r="G54" s="236"/>
      <c r="H54" s="236"/>
      <c r="I54" s="236"/>
      <c r="M54" s="236"/>
      <c r="N54" s="236"/>
      <c r="O54" s="123"/>
    </row>
    <row r="55" spans="2:15" ht="20.149999999999999" customHeight="1">
      <c r="B55" s="123"/>
      <c r="G55" s="236"/>
      <c r="H55" s="236"/>
      <c r="I55" s="236"/>
      <c r="M55" s="236"/>
      <c r="N55" s="236"/>
      <c r="O55" s="123"/>
    </row>
    <row r="56" spans="2:15" ht="20.149999999999999" customHeight="1">
      <c r="B56" s="123"/>
      <c r="G56" s="236"/>
      <c r="H56" s="236"/>
      <c r="I56" s="236"/>
      <c r="M56" s="236"/>
      <c r="N56" s="236"/>
      <c r="O56" s="123"/>
    </row>
    <row r="57" spans="2:15" ht="20.149999999999999" customHeight="1">
      <c r="B57" s="123"/>
      <c r="G57" s="236"/>
      <c r="H57" s="236"/>
      <c r="I57" s="236"/>
      <c r="M57" s="236"/>
      <c r="N57" s="236"/>
      <c r="O57" s="123"/>
    </row>
    <row r="58" spans="2:15" ht="20.149999999999999" customHeight="1">
      <c r="B58" s="123"/>
      <c r="G58" s="236"/>
      <c r="H58" s="236"/>
      <c r="I58" s="236"/>
      <c r="M58" s="236"/>
      <c r="N58" s="236"/>
      <c r="O58" s="123"/>
    </row>
    <row r="59" spans="2:15" ht="20.149999999999999" customHeight="1">
      <c r="B59" s="123"/>
      <c r="G59" s="236"/>
      <c r="H59" s="236"/>
      <c r="I59" s="236"/>
      <c r="M59" s="236"/>
      <c r="N59" s="236"/>
      <c r="O59" s="123"/>
    </row>
    <row r="60" spans="2:15" ht="20.149999999999999" customHeight="1">
      <c r="B60" s="123"/>
      <c r="G60" s="236"/>
      <c r="H60" s="236"/>
      <c r="I60" s="236"/>
      <c r="M60" s="236"/>
      <c r="N60" s="236"/>
      <c r="O60" s="123"/>
    </row>
    <row r="63" spans="2:15" s="160" customFormat="1">
      <c r="C63" s="239"/>
      <c r="D63" s="239"/>
      <c r="G63" s="240"/>
      <c r="H63" s="240"/>
      <c r="I63" s="240"/>
      <c r="M63" s="240"/>
      <c r="N63" s="240"/>
    </row>
    <row r="64" spans="2:15" s="160" customFormat="1">
      <c r="C64" s="239"/>
      <c r="D64" s="239"/>
      <c r="G64" s="240"/>
      <c r="H64" s="240"/>
      <c r="I64" s="240"/>
      <c r="M64" s="240"/>
      <c r="N64" s="240"/>
    </row>
    <row r="65" spans="3:14" s="160" customFormat="1">
      <c r="C65" s="239"/>
      <c r="D65" s="239"/>
      <c r="G65" s="240"/>
      <c r="H65" s="240"/>
      <c r="I65" s="240"/>
      <c r="M65" s="240"/>
      <c r="N65" s="240"/>
    </row>
    <row r="66" spans="3:14" s="160" customFormat="1">
      <c r="C66" s="239"/>
      <c r="D66" s="239"/>
      <c r="G66" s="240"/>
      <c r="H66" s="240"/>
      <c r="I66" s="240"/>
      <c r="M66" s="240"/>
      <c r="N66" s="240"/>
    </row>
    <row r="67" spans="3:14" s="160" customFormat="1">
      <c r="C67" s="239"/>
      <c r="D67" s="239"/>
      <c r="G67" s="240"/>
      <c r="H67" s="240"/>
      <c r="I67" s="240"/>
      <c r="M67" s="240"/>
      <c r="N67" s="240"/>
    </row>
    <row r="68" spans="3:14" s="160" customFormat="1">
      <c r="C68" s="239"/>
      <c r="D68" s="239"/>
      <c r="G68" s="240"/>
      <c r="H68" s="240"/>
      <c r="I68" s="240"/>
      <c r="M68" s="240"/>
      <c r="N68" s="240"/>
    </row>
    <row r="69" spans="3:14" s="160" customFormat="1">
      <c r="C69" s="239"/>
      <c r="D69" s="239"/>
      <c r="G69" s="240"/>
      <c r="H69" s="240"/>
      <c r="I69" s="240"/>
      <c r="M69" s="240"/>
      <c r="N69" s="240"/>
    </row>
    <row r="70" spans="3:14" s="160" customFormat="1">
      <c r="C70" s="239"/>
      <c r="D70" s="239"/>
      <c r="G70" s="240"/>
      <c r="H70" s="240"/>
      <c r="I70" s="240"/>
      <c r="M70" s="240"/>
      <c r="N70" s="240"/>
    </row>
    <row r="71" spans="3:14" s="160" customFormat="1">
      <c r="C71" s="239"/>
      <c r="D71" s="239"/>
      <c r="G71" s="240"/>
      <c r="H71" s="240"/>
      <c r="I71" s="240"/>
      <c r="M71" s="240"/>
      <c r="N71" s="240"/>
    </row>
    <row r="72" spans="3:14" s="160" customFormat="1">
      <c r="C72" s="239"/>
      <c r="D72" s="239"/>
      <c r="G72" s="240"/>
      <c r="H72" s="240"/>
      <c r="I72" s="240"/>
      <c r="M72" s="240"/>
      <c r="N72" s="240"/>
    </row>
    <row r="73" spans="3:14" s="160" customFormat="1">
      <c r="C73" s="239"/>
      <c r="D73" s="239"/>
      <c r="G73" s="240"/>
      <c r="H73" s="240"/>
      <c r="I73" s="240"/>
      <c r="M73" s="240"/>
      <c r="N73" s="240"/>
    </row>
    <row r="74" spans="3:14" s="160" customFormat="1">
      <c r="C74" s="239"/>
      <c r="D74" s="239"/>
      <c r="G74" s="240"/>
      <c r="H74" s="240"/>
      <c r="I74" s="240"/>
      <c r="M74" s="240"/>
      <c r="N74" s="240"/>
    </row>
    <row r="75" spans="3:14" s="160" customFormat="1">
      <c r="C75" s="239"/>
      <c r="D75" s="239"/>
      <c r="G75" s="240"/>
      <c r="H75" s="240"/>
      <c r="I75" s="240"/>
      <c r="M75" s="240"/>
      <c r="N75" s="240"/>
    </row>
    <row r="76" spans="3:14" s="160" customFormat="1">
      <c r="C76" s="239"/>
      <c r="D76" s="239"/>
      <c r="G76" s="240"/>
      <c r="H76" s="240"/>
      <c r="I76" s="240"/>
      <c r="M76" s="240"/>
      <c r="N76" s="240"/>
    </row>
    <row r="77" spans="3:14" s="160" customFormat="1">
      <c r="C77" s="239"/>
      <c r="D77" s="239"/>
      <c r="G77" s="240"/>
      <c r="H77" s="240"/>
      <c r="I77" s="240"/>
      <c r="M77" s="240"/>
      <c r="N77" s="240"/>
    </row>
    <row r="78" spans="3:14" s="160" customFormat="1">
      <c r="C78" s="239"/>
      <c r="D78" s="239"/>
      <c r="G78" s="240"/>
      <c r="H78" s="240"/>
      <c r="I78" s="240"/>
      <c r="M78" s="240"/>
      <c r="N78" s="240"/>
    </row>
    <row r="79" spans="3:14" s="160" customFormat="1">
      <c r="C79" s="239"/>
      <c r="D79" s="239"/>
      <c r="G79" s="240"/>
      <c r="H79" s="240"/>
      <c r="I79" s="240"/>
      <c r="M79" s="240"/>
      <c r="N79" s="240"/>
    </row>
  </sheetData>
  <sheetProtection sheet="1" selectLockedCells="1" selectUnlockedCells="1"/>
  <mergeCells count="34">
    <mergeCell ref="J17:K17"/>
    <mergeCell ref="J19:K19"/>
    <mergeCell ref="D20:E20"/>
    <mergeCell ref="J15:L15"/>
    <mergeCell ref="D16:F16"/>
    <mergeCell ref="J18:K18"/>
    <mergeCell ref="J20:K20"/>
    <mergeCell ref="J16:L16"/>
    <mergeCell ref="I15:I20"/>
    <mergeCell ref="D18:E18"/>
    <mergeCell ref="D19:E19"/>
    <mergeCell ref="D15:F15"/>
    <mergeCell ref="D17:E17"/>
    <mergeCell ref="C15:C22"/>
    <mergeCell ref="D21:E21"/>
    <mergeCell ref="D22:E22"/>
    <mergeCell ref="I4:I10"/>
    <mergeCell ref="D7:E7"/>
    <mergeCell ref="D9:E9"/>
    <mergeCell ref="C4:C12"/>
    <mergeCell ref="D11:E11"/>
    <mergeCell ref="D12:E12"/>
    <mergeCell ref="D6:E6"/>
    <mergeCell ref="D4:F4"/>
    <mergeCell ref="D8:E8"/>
    <mergeCell ref="D10:E10"/>
    <mergeCell ref="J8:K8"/>
    <mergeCell ref="J9:K9"/>
    <mergeCell ref="J10:K10"/>
    <mergeCell ref="J4:L4"/>
    <mergeCell ref="D5:F5"/>
    <mergeCell ref="J5:L5"/>
    <mergeCell ref="J6:K6"/>
    <mergeCell ref="J7:K7"/>
  </mergeCells>
  <phoneticPr fontId="17"/>
  <dataValidations count="1">
    <dataValidation imeMode="off" allowBlank="1" showInputMessage="1" showErrorMessage="1" sqref="M15:N16 M18:N20 G4:H5 M7:N13 M4:N5 G15:H16 G18:H20 G7:H13" xr:uid="{00000000-0002-0000-1000-000000000000}"/>
  </dataValidations>
  <pageMargins left="0.39370078740157483" right="0.39370078740157483" top="0.78740157480314965" bottom="0.78740157480314965" header="0.31496062992125984" footer="0.31496062992125984"/>
  <pageSetup paperSize="9" scale="8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FF00"/>
    <pageSetUpPr fitToPage="1"/>
  </sheetPr>
  <dimension ref="A1:V73"/>
  <sheetViews>
    <sheetView view="pageBreakPreview" zoomScale="96" zoomScaleNormal="100" zoomScaleSheetLayoutView="96" workbookViewId="0"/>
  </sheetViews>
  <sheetFormatPr defaultRowHeight="13"/>
  <cols>
    <col min="1" max="1" width="3.6328125" style="1" customWidth="1"/>
    <col min="2" max="2" width="4.36328125" style="1" bestFit="1" customWidth="1"/>
    <col min="3" max="3" width="4.36328125" style="1" customWidth="1"/>
    <col min="4" max="4" width="12" style="1" customWidth="1"/>
    <col min="5" max="13" width="7.08984375" style="1" customWidth="1"/>
    <col min="14" max="14" width="8.453125" style="1" customWidth="1"/>
    <col min="15" max="15" width="11.6328125" customWidth="1"/>
    <col min="16" max="16" width="5.6328125" customWidth="1"/>
  </cols>
  <sheetData>
    <row r="1" spans="1:16">
      <c r="A1" s="26"/>
      <c r="B1" s="26"/>
      <c r="C1" s="26"/>
      <c r="D1" s="26"/>
      <c r="E1" s="26"/>
      <c r="F1" s="26"/>
      <c r="G1" s="26"/>
      <c r="H1" s="27"/>
      <c r="I1" s="26"/>
      <c r="J1" s="26"/>
      <c r="K1" s="26"/>
      <c r="L1" s="26"/>
      <c r="M1" s="26"/>
      <c r="N1" s="27"/>
    </row>
    <row r="2" spans="1:16">
      <c r="A2" s="816"/>
      <c r="B2" s="816"/>
      <c r="C2" s="816"/>
      <c r="D2" s="816"/>
      <c r="E2" s="816"/>
      <c r="F2" s="816"/>
      <c r="G2" s="816"/>
      <c r="H2" s="816"/>
      <c r="I2" s="816"/>
      <c r="J2" s="816"/>
      <c r="K2" s="816"/>
      <c r="L2" s="816"/>
      <c r="M2" s="816"/>
      <c r="N2" s="816"/>
      <c r="O2" s="446"/>
      <c r="P2" s="446"/>
    </row>
    <row r="3" spans="1:16" ht="21">
      <c r="A3" s="817" t="s">
        <v>498</v>
      </c>
      <c r="B3" s="817"/>
      <c r="C3" s="817"/>
      <c r="D3" s="817"/>
      <c r="E3" s="817"/>
      <c r="F3" s="817"/>
      <c r="G3" s="817"/>
      <c r="H3" s="817"/>
      <c r="I3" s="817"/>
      <c r="J3" s="817"/>
      <c r="K3" s="817"/>
      <c r="L3" s="817"/>
      <c r="M3" s="817"/>
      <c r="N3" s="817"/>
      <c r="O3" s="817"/>
      <c r="P3" s="572"/>
    </row>
    <row r="4" spans="1:16" ht="19">
      <c r="A4" s="818" t="s">
        <v>496</v>
      </c>
      <c r="B4" s="818"/>
      <c r="C4" s="818"/>
      <c r="D4" s="818"/>
      <c r="E4" s="818"/>
      <c r="F4" s="818"/>
      <c r="G4" s="818"/>
      <c r="H4" s="818"/>
      <c r="I4" s="818"/>
      <c r="J4" s="818"/>
      <c r="K4" s="818"/>
      <c r="L4" s="818"/>
      <c r="M4" s="818"/>
      <c r="N4" s="818"/>
      <c r="O4" s="818"/>
      <c r="P4" s="573"/>
    </row>
    <row r="5" spans="1:16">
      <c r="A5" s="816"/>
      <c r="B5" s="816"/>
      <c r="C5" s="816"/>
      <c r="D5" s="816"/>
      <c r="E5" s="816"/>
      <c r="F5" s="816"/>
      <c r="G5" s="816"/>
      <c r="H5" s="816"/>
      <c r="I5" s="816"/>
      <c r="J5" s="816"/>
      <c r="K5" s="816"/>
      <c r="L5" s="816"/>
      <c r="M5" s="816"/>
      <c r="N5" s="816"/>
      <c r="O5" s="446"/>
      <c r="P5" s="446"/>
    </row>
    <row r="6" spans="1:16" ht="20.149999999999999" customHeight="1">
      <c r="A6"/>
      <c r="B6"/>
      <c r="C6"/>
      <c r="D6"/>
      <c r="E6"/>
      <c r="F6"/>
      <c r="G6"/>
      <c r="H6"/>
      <c r="I6"/>
      <c r="J6"/>
      <c r="K6"/>
      <c r="L6"/>
      <c r="M6"/>
      <c r="N6"/>
    </row>
    <row r="7" spans="1:16" s="30" customFormat="1" ht="16.5" customHeight="1">
      <c r="A7" s="30">
        <v>4</v>
      </c>
      <c r="B7" s="457" t="s">
        <v>721</v>
      </c>
    </row>
    <row r="8" spans="1:16" s="30" customFormat="1" ht="16.5" customHeight="1">
      <c r="B8" s="25">
        <v>-1</v>
      </c>
      <c r="C8" s="30" t="s">
        <v>442</v>
      </c>
    </row>
    <row r="9" spans="1:16" s="30" customFormat="1" ht="16.5" customHeight="1">
      <c r="B9" s="25"/>
      <c r="C9" s="30" t="s">
        <v>750</v>
      </c>
    </row>
    <row r="10" spans="1:16" s="30" customFormat="1" ht="16.5" customHeight="1">
      <c r="B10" s="25"/>
      <c r="C10" s="30" t="s">
        <v>714</v>
      </c>
    </row>
    <row r="11" spans="1:16" s="30" customFormat="1" ht="16.5" customHeight="1">
      <c r="B11" s="25">
        <v>-2</v>
      </c>
      <c r="C11" s="30" t="s">
        <v>251</v>
      </c>
    </row>
    <row r="12" spans="1:16" s="30" customFormat="1" ht="16.5" customHeight="1">
      <c r="B12" s="25"/>
      <c r="C12" s="30" t="s">
        <v>715</v>
      </c>
    </row>
    <row r="13" spans="1:16" s="30" customFormat="1" ht="16.5" customHeight="1">
      <c r="B13" s="25"/>
      <c r="C13" s="774" t="s">
        <v>166</v>
      </c>
      <c r="D13" s="775" t="s">
        <v>303</v>
      </c>
    </row>
    <row r="14" spans="1:16" s="30" customFormat="1" ht="16.5" customHeight="1">
      <c r="B14" s="25"/>
      <c r="D14" s="30" t="s">
        <v>716</v>
      </c>
    </row>
    <row r="15" spans="1:16" s="30" customFormat="1" ht="16.5" customHeight="1">
      <c r="B15" s="25"/>
      <c r="C15" s="411"/>
    </row>
    <row r="16" spans="1:16" s="30" customFormat="1" ht="16.5" customHeight="1">
      <c r="B16" s="25"/>
      <c r="C16" s="411"/>
    </row>
    <row r="17" spans="2:13" s="30" customFormat="1" ht="16.5" customHeight="1">
      <c r="B17" s="25"/>
    </row>
    <row r="18" spans="2:13" s="30" customFormat="1" ht="16.5" customHeight="1">
      <c r="B18" s="25"/>
    </row>
    <row r="19" spans="2:13" s="30" customFormat="1" ht="16.5" customHeight="1">
      <c r="B19" s="25"/>
      <c r="J19" s="815"/>
      <c r="K19" s="815"/>
      <c r="L19" s="815"/>
      <c r="M19" s="815"/>
    </row>
    <row r="20" spans="2:13" s="30" customFormat="1" ht="16.5" customHeight="1">
      <c r="B20" s="25"/>
      <c r="J20" s="815"/>
      <c r="K20" s="815"/>
      <c r="L20" s="815"/>
      <c r="M20" s="815"/>
    </row>
    <row r="21" spans="2:13" s="30" customFormat="1" ht="16.5" customHeight="1">
      <c r="B21" s="25"/>
    </row>
    <row r="22" spans="2:13" s="30" customFormat="1" ht="16.5" customHeight="1">
      <c r="B22" s="25"/>
    </row>
    <row r="23" spans="2:13" s="30" customFormat="1" ht="16.5" customHeight="1">
      <c r="B23" s="25"/>
    </row>
    <row r="24" spans="2:13" s="30" customFormat="1" ht="16.5" customHeight="1">
      <c r="B24" s="25"/>
    </row>
    <row r="25" spans="2:13" s="30" customFormat="1" ht="16.5" customHeight="1">
      <c r="B25" s="25"/>
    </row>
    <row r="26" spans="2:13" s="30" customFormat="1" ht="16.5" customHeight="1">
      <c r="B26" s="25"/>
    </row>
    <row r="27" spans="2:13" s="30" customFormat="1" ht="16.5" customHeight="1">
      <c r="B27" s="25"/>
    </row>
    <row r="28" spans="2:13" s="30" customFormat="1" ht="16.5" customHeight="1">
      <c r="B28" s="30" t="s">
        <v>695</v>
      </c>
    </row>
    <row r="29" spans="2:13" s="30" customFormat="1" ht="16.5" customHeight="1">
      <c r="B29" s="25"/>
      <c r="D29" s="447" t="s">
        <v>348</v>
      </c>
      <c r="F29" s="444" t="s">
        <v>353</v>
      </c>
    </row>
    <row r="30" spans="2:13" s="30" customFormat="1" ht="16.5" customHeight="1">
      <c r="B30" s="25"/>
      <c r="D30" s="444" t="s">
        <v>349</v>
      </c>
      <c r="F30" s="445">
        <v>66</v>
      </c>
    </row>
    <row r="31" spans="2:13" s="30" customFormat="1" ht="16.5" customHeight="1">
      <c r="B31" s="25"/>
      <c r="D31" s="444" t="s">
        <v>350</v>
      </c>
      <c r="F31" s="445">
        <v>67</v>
      </c>
    </row>
    <row r="32" spans="2:13" s="30" customFormat="1" ht="16.5" customHeight="1">
      <c r="B32" s="25"/>
      <c r="D32" s="444" t="s">
        <v>351</v>
      </c>
      <c r="F32" s="445">
        <v>68</v>
      </c>
    </row>
    <row r="33" spans="1:17" ht="16.5" customHeight="1">
      <c r="A33" s="4"/>
      <c r="B33" s="4"/>
      <c r="C33" s="4"/>
      <c r="D33" s="444" t="s">
        <v>352</v>
      </c>
      <c r="E33" s="30"/>
      <c r="F33" s="445">
        <v>69</v>
      </c>
      <c r="G33" s="30"/>
      <c r="H33" s="30"/>
      <c r="I33" s="30"/>
      <c r="K33" s="30"/>
      <c r="L33" s="30"/>
      <c r="M33" s="30"/>
      <c r="N33" s="30"/>
    </row>
    <row r="34" spans="1:17" ht="16.5" customHeight="1">
      <c r="A34" s="4"/>
      <c r="B34" s="4"/>
      <c r="C34" s="4"/>
      <c r="D34" s="691"/>
      <c r="E34" s="30"/>
      <c r="F34" s="30"/>
      <c r="G34" s="30"/>
      <c r="H34" s="30"/>
      <c r="I34" s="30"/>
      <c r="J34" s="691"/>
      <c r="K34" s="30"/>
      <c r="L34" s="30"/>
      <c r="M34" s="30"/>
      <c r="N34" s="30"/>
    </row>
    <row r="35" spans="1:17" ht="16.5" customHeight="1">
      <c r="A35" s="4"/>
      <c r="B35" s="404" t="s">
        <v>751</v>
      </c>
      <c r="D35" s="404"/>
      <c r="E35" s="404"/>
      <c r="F35" s="404"/>
      <c r="G35" s="404"/>
      <c r="H35" s="404"/>
      <c r="I35" s="404"/>
      <c r="J35" s="404"/>
      <c r="K35" s="404"/>
      <c r="L35" s="404"/>
      <c r="M35" s="404"/>
      <c r="N35" s="404"/>
      <c r="O35" s="404"/>
      <c r="P35" s="404"/>
      <c r="Q35" s="404"/>
    </row>
    <row r="36" spans="1:17" ht="45.75" customHeight="1">
      <c r="A36" s="4"/>
      <c r="B36" s="4"/>
      <c r="C36" s="819" t="s">
        <v>696</v>
      </c>
      <c r="D36" s="820"/>
      <c r="E36" s="822" t="s">
        <v>713</v>
      </c>
      <c r="F36" s="823"/>
      <c r="G36" s="823"/>
      <c r="H36" s="823"/>
      <c r="I36" s="823"/>
      <c r="J36" s="823"/>
      <c r="K36" s="823"/>
      <c r="L36" s="823"/>
      <c r="M36" s="824"/>
      <c r="O36" s="692" t="s">
        <v>72</v>
      </c>
      <c r="P36" s="410"/>
    </row>
    <row r="37" spans="1:17" ht="16.5" customHeight="1">
      <c r="A37" s="4"/>
      <c r="B37" s="4"/>
      <c r="C37" s="819" t="s">
        <v>697</v>
      </c>
      <c r="D37" s="820"/>
      <c r="E37" s="819" t="s">
        <v>698</v>
      </c>
      <c r="F37" s="821"/>
      <c r="G37" s="821"/>
      <c r="H37" s="821"/>
      <c r="I37" s="821"/>
      <c r="J37" s="821"/>
      <c r="K37" s="821"/>
      <c r="L37" s="821"/>
      <c r="M37" s="820"/>
      <c r="O37" s="693">
        <v>70</v>
      </c>
      <c r="P37" s="410"/>
    </row>
    <row r="38" spans="1:17" ht="16.5" customHeight="1">
      <c r="A38" s="4"/>
      <c r="B38" s="4"/>
      <c r="C38" s="819" t="s">
        <v>699</v>
      </c>
      <c r="D38" s="820"/>
      <c r="E38" s="819" t="s">
        <v>700</v>
      </c>
      <c r="F38" s="821"/>
      <c r="G38" s="821"/>
      <c r="H38" s="821"/>
      <c r="I38" s="821"/>
      <c r="J38" s="821"/>
      <c r="K38" s="821"/>
      <c r="L38" s="821"/>
      <c r="M38" s="820"/>
      <c r="O38" s="693">
        <v>71</v>
      </c>
      <c r="P38" s="410"/>
    </row>
    <row r="39" spans="1:17" ht="16.5" customHeight="1">
      <c r="A39" s="4"/>
      <c r="B39" s="4"/>
      <c r="C39" s="819" t="s">
        <v>701</v>
      </c>
      <c r="D39" s="820"/>
      <c r="E39" s="819" t="s">
        <v>702</v>
      </c>
      <c r="F39" s="821"/>
      <c r="G39" s="821"/>
      <c r="H39" s="821"/>
      <c r="I39" s="821"/>
      <c r="J39" s="821"/>
      <c r="K39" s="821"/>
      <c r="L39" s="821"/>
      <c r="M39" s="820"/>
      <c r="O39" s="693">
        <v>72</v>
      </c>
      <c r="P39" s="410"/>
    </row>
    <row r="40" spans="1:17" ht="16.5" customHeight="1">
      <c r="A40" s="4"/>
      <c r="B40" s="4"/>
      <c r="C40" s="819" t="s">
        <v>703</v>
      </c>
      <c r="D40" s="820"/>
      <c r="E40" s="819" t="s">
        <v>704</v>
      </c>
      <c r="F40" s="821"/>
      <c r="G40" s="821"/>
      <c r="H40" s="821"/>
      <c r="I40" s="821"/>
      <c r="J40" s="821"/>
      <c r="K40" s="821"/>
      <c r="L40" s="821"/>
      <c r="M40" s="820"/>
      <c r="O40" s="693">
        <v>73</v>
      </c>
      <c r="P40" s="410"/>
    </row>
    <row r="41" spans="1:17" ht="16.5" customHeight="1">
      <c r="A41" s="4"/>
      <c r="B41" s="4"/>
      <c r="C41" s="819" t="s">
        <v>705</v>
      </c>
      <c r="D41" s="820"/>
      <c r="E41" s="819" t="s">
        <v>706</v>
      </c>
      <c r="F41" s="821"/>
      <c r="G41" s="821"/>
      <c r="H41" s="821"/>
      <c r="I41" s="821"/>
      <c r="J41" s="821"/>
      <c r="K41" s="821"/>
      <c r="L41" s="821"/>
      <c r="M41" s="820"/>
      <c r="O41" s="693">
        <v>74</v>
      </c>
      <c r="P41" s="410"/>
    </row>
    <row r="42" spans="1:17" ht="16.5" customHeight="1">
      <c r="A42" s="4"/>
      <c r="B42" s="4"/>
      <c r="C42" s="819" t="s">
        <v>707</v>
      </c>
      <c r="D42" s="820"/>
      <c r="E42" s="819" t="s">
        <v>708</v>
      </c>
      <c r="F42" s="821"/>
      <c r="G42" s="821"/>
      <c r="H42" s="821"/>
      <c r="I42" s="821"/>
      <c r="J42" s="821"/>
      <c r="K42" s="821"/>
      <c r="L42" s="821"/>
      <c r="M42" s="820"/>
      <c r="O42" s="693">
        <v>75</v>
      </c>
      <c r="P42" s="410"/>
    </row>
    <row r="43" spans="1:17" ht="16.5" customHeight="1">
      <c r="A43" s="4"/>
      <c r="B43" s="4"/>
      <c r="C43" s="819" t="s">
        <v>709</v>
      </c>
      <c r="D43" s="820"/>
      <c r="E43" s="819" t="s">
        <v>710</v>
      </c>
      <c r="F43" s="821"/>
      <c r="G43" s="821"/>
      <c r="H43" s="821"/>
      <c r="I43" s="821"/>
      <c r="J43" s="821"/>
      <c r="K43" s="821"/>
      <c r="L43" s="821"/>
      <c r="M43" s="820"/>
      <c r="O43" s="693">
        <v>76</v>
      </c>
      <c r="P43" s="410"/>
    </row>
    <row r="44" spans="1:17" ht="16.5" customHeight="1">
      <c r="A44" s="4"/>
      <c r="B44" s="4"/>
      <c r="C44" s="409"/>
      <c r="D44" s="404"/>
      <c r="E44" s="410"/>
      <c r="F44" s="410"/>
      <c r="G44" s="404"/>
      <c r="H44" s="404"/>
      <c r="I44" s="404"/>
      <c r="J44" s="404"/>
      <c r="K44" s="404"/>
      <c r="L44" s="410"/>
      <c r="M44" s="404"/>
      <c r="N44" s="404"/>
      <c r="O44" s="404"/>
      <c r="P44" s="404"/>
      <c r="Q44" s="404"/>
    </row>
    <row r="45" spans="1:17" ht="16.5" customHeight="1">
      <c r="A45" s="4"/>
      <c r="B45" s="409" t="s">
        <v>711</v>
      </c>
      <c r="C45" s="30" t="s">
        <v>712</v>
      </c>
      <c r="D45" s="410"/>
      <c r="E45" s="410"/>
      <c r="F45" s="404"/>
      <c r="G45" s="404"/>
      <c r="H45" s="404"/>
      <c r="I45" s="404"/>
      <c r="J45" s="404"/>
      <c r="K45" s="410"/>
      <c r="L45" s="404"/>
      <c r="M45" s="404"/>
      <c r="O45" s="404"/>
      <c r="P45" s="404"/>
      <c r="Q45" s="404"/>
    </row>
    <row r="46" spans="1:17" ht="16.5" customHeight="1">
      <c r="A46" s="4"/>
      <c r="B46" s="409"/>
      <c r="C46" s="30" t="s">
        <v>729</v>
      </c>
      <c r="D46" s="410"/>
      <c r="E46" s="410"/>
      <c r="F46" s="404"/>
      <c r="G46" s="404"/>
      <c r="H46" s="404"/>
      <c r="I46" s="404"/>
      <c r="J46" s="404"/>
      <c r="K46" s="410"/>
      <c r="L46" s="404"/>
      <c r="M46" s="404"/>
      <c r="O46" s="404"/>
      <c r="P46" s="404"/>
      <c r="Q46" s="404"/>
    </row>
    <row r="47" spans="1:17" ht="16.5" customHeight="1">
      <c r="A47" s="4"/>
      <c r="B47" s="409"/>
      <c r="C47" s="30"/>
      <c r="D47" s="410"/>
      <c r="E47" s="410"/>
      <c r="F47" s="404"/>
      <c r="G47" s="404"/>
      <c r="H47" s="404"/>
      <c r="I47" s="404"/>
      <c r="J47" s="404"/>
      <c r="K47" s="410"/>
      <c r="L47" s="404"/>
      <c r="M47" s="404"/>
      <c r="O47" s="404"/>
      <c r="P47" s="404"/>
      <c r="Q47" s="404"/>
    </row>
    <row r="48" spans="1:17" ht="16.5" customHeight="1">
      <c r="A48" s="4"/>
      <c r="B48" s="4"/>
      <c r="C48" s="4"/>
      <c r="D48" s="30"/>
      <c r="E48" s="30"/>
      <c r="F48" s="30"/>
      <c r="G48" s="30"/>
      <c r="H48" s="30"/>
      <c r="I48" s="30"/>
      <c r="J48" s="529"/>
      <c r="K48" s="30"/>
      <c r="L48" s="30"/>
      <c r="M48" s="30"/>
      <c r="N48" s="30"/>
    </row>
    <row r="49" spans="1:22" ht="16.5" customHeight="1">
      <c r="A49" s="4"/>
      <c r="B49" s="4"/>
      <c r="C49" s="4"/>
      <c r="D49" s="30"/>
      <c r="E49" s="30"/>
      <c r="F49" s="30"/>
      <c r="G49" s="30"/>
      <c r="H49" s="30"/>
      <c r="I49" s="30"/>
      <c r="J49" s="529"/>
      <c r="K49" s="30"/>
      <c r="L49" s="30"/>
      <c r="M49" s="30"/>
      <c r="N49" s="30"/>
    </row>
    <row r="50" spans="1:22" ht="16.5" customHeight="1">
      <c r="A50" s="456">
        <v>5</v>
      </c>
      <c r="B50" s="814" t="s">
        <v>717</v>
      </c>
      <c r="C50" s="814"/>
      <c r="D50" s="814"/>
      <c r="E50" s="814"/>
      <c r="F50" s="814"/>
      <c r="G50" s="814"/>
      <c r="H50" s="814"/>
      <c r="I50" s="30"/>
      <c r="J50" s="30"/>
      <c r="K50" s="30"/>
      <c r="L50" s="30"/>
      <c r="M50" s="30"/>
      <c r="N50" s="30"/>
    </row>
    <row r="51" spans="1:22" ht="16.5" customHeight="1">
      <c r="A51" s="5"/>
      <c r="B51" s="25">
        <v>-1</v>
      </c>
      <c r="C51" s="533" t="s">
        <v>752</v>
      </c>
      <c r="D51" s="274"/>
      <c r="E51" s="274"/>
      <c r="F51" s="274"/>
      <c r="G51" s="274"/>
      <c r="H51" s="274"/>
      <c r="I51" s="274"/>
      <c r="J51" s="274"/>
      <c r="K51" s="274"/>
      <c r="L51" s="274"/>
      <c r="M51" s="274"/>
      <c r="N51" s="274"/>
    </row>
    <row r="52" spans="1:22" ht="16.5" customHeight="1">
      <c r="A52" s="4"/>
      <c r="B52" s="4"/>
      <c r="C52" s="273" t="s">
        <v>754</v>
      </c>
      <c r="D52" s="273"/>
      <c r="E52" s="273"/>
      <c r="F52" s="273"/>
      <c r="G52" s="273"/>
      <c r="H52" s="273"/>
      <c r="I52" s="273"/>
      <c r="J52" s="273"/>
      <c r="K52" s="273"/>
      <c r="L52" s="273"/>
      <c r="M52" s="273"/>
      <c r="N52" s="273"/>
    </row>
    <row r="53" spans="1:22" ht="16.5" customHeight="1">
      <c r="A53" s="4"/>
      <c r="B53" s="4"/>
      <c r="C53" s="273" t="s">
        <v>718</v>
      </c>
      <c r="D53" s="273"/>
      <c r="E53" s="273"/>
      <c r="F53" s="273"/>
      <c r="G53" s="273"/>
      <c r="H53" s="273"/>
      <c r="I53" s="273"/>
      <c r="J53" s="273"/>
      <c r="K53" s="273"/>
      <c r="L53" s="273"/>
      <c r="M53" s="273"/>
      <c r="N53" s="273"/>
    </row>
    <row r="54" spans="1:22" ht="16.5" customHeight="1">
      <c r="A54" s="4"/>
      <c r="B54" s="4"/>
      <c r="C54" s="273" t="s">
        <v>722</v>
      </c>
      <c r="D54" s="273"/>
      <c r="E54" s="273"/>
      <c r="F54" s="273"/>
      <c r="G54" s="273"/>
      <c r="H54" s="273"/>
      <c r="I54" s="273"/>
      <c r="J54" s="273"/>
      <c r="K54" s="273"/>
      <c r="L54" s="273"/>
      <c r="M54" s="273"/>
      <c r="N54" s="273"/>
    </row>
    <row r="55" spans="1:22" ht="16.5" customHeight="1">
      <c r="A55" s="4"/>
      <c r="B55" s="4"/>
      <c r="C55" s="273"/>
      <c r="D55" s="273" t="s">
        <v>723</v>
      </c>
      <c r="E55" s="273"/>
      <c r="F55" s="273"/>
      <c r="G55" s="273"/>
      <c r="H55" s="273"/>
      <c r="I55" s="273"/>
      <c r="J55" s="273"/>
      <c r="K55" s="273"/>
      <c r="L55" s="273"/>
      <c r="M55" s="273"/>
      <c r="N55" s="273"/>
    </row>
    <row r="56" spans="1:22" ht="16.5" customHeight="1">
      <c r="A56" s="4"/>
      <c r="B56" s="4"/>
      <c r="C56" s="273"/>
      <c r="D56" s="273" t="s">
        <v>436</v>
      </c>
      <c r="E56" s="273"/>
      <c r="F56" s="273"/>
      <c r="G56" s="273"/>
      <c r="H56" s="273"/>
      <c r="I56" s="273"/>
      <c r="J56" s="273"/>
      <c r="K56" s="273"/>
      <c r="L56" s="273"/>
      <c r="M56" s="273"/>
      <c r="N56" s="273"/>
    </row>
    <row r="57" spans="1:22" ht="16.5" customHeight="1">
      <c r="A57" s="4"/>
      <c r="B57" s="4"/>
      <c r="C57" s="273"/>
      <c r="D57" s="273"/>
      <c r="E57" s="273"/>
      <c r="F57" s="273"/>
      <c r="G57" s="273"/>
      <c r="H57" s="273"/>
      <c r="I57" s="273"/>
      <c r="J57" s="273"/>
      <c r="K57" s="273"/>
      <c r="L57" s="273"/>
      <c r="M57" s="273"/>
      <c r="N57" s="273"/>
    </row>
    <row r="58" spans="1:22" ht="16.5" customHeight="1">
      <c r="A58" s="4"/>
      <c r="B58" s="4"/>
      <c r="C58" s="273"/>
      <c r="D58" s="273"/>
      <c r="E58" s="273"/>
      <c r="F58" s="273"/>
      <c r="G58" s="273"/>
      <c r="H58" s="273"/>
      <c r="I58" s="273"/>
      <c r="J58" s="273"/>
      <c r="K58" s="273"/>
      <c r="L58" s="273"/>
      <c r="M58" s="273"/>
      <c r="N58" s="273"/>
    </row>
    <row r="59" spans="1:22" ht="16.5" customHeight="1">
      <c r="A59" s="4"/>
      <c r="B59" s="4">
        <v>-2</v>
      </c>
      <c r="C59" s="274" t="s">
        <v>753</v>
      </c>
      <c r="D59" s="274"/>
      <c r="E59" s="274"/>
      <c r="F59" s="274"/>
      <c r="G59" s="274"/>
      <c r="H59" s="274"/>
      <c r="I59" s="274"/>
      <c r="J59" s="274"/>
      <c r="K59" s="274"/>
      <c r="L59" s="274"/>
      <c r="M59" s="274"/>
      <c r="N59" s="274"/>
    </row>
    <row r="60" spans="1:22" ht="16.5" customHeight="1">
      <c r="A60" s="4"/>
      <c r="B60" s="4"/>
      <c r="C60" s="274" t="s">
        <v>354</v>
      </c>
      <c r="D60" s="274" t="s">
        <v>719</v>
      </c>
      <c r="E60" s="274"/>
      <c r="F60" s="274"/>
      <c r="G60" s="274"/>
      <c r="H60" s="274"/>
      <c r="I60" s="274"/>
      <c r="J60" s="274"/>
      <c r="K60" s="274"/>
      <c r="L60" s="274"/>
      <c r="M60" s="412"/>
      <c r="N60" s="274"/>
    </row>
    <row r="61" spans="1:22" s="2" customFormat="1" ht="10" customHeight="1">
      <c r="A61" s="1"/>
      <c r="B61" s="1"/>
      <c r="C61" s="1"/>
      <c r="D61" s="1"/>
      <c r="E61" s="1"/>
      <c r="F61" s="1"/>
      <c r="G61" s="1"/>
      <c r="H61" s="1"/>
      <c r="I61" s="1"/>
      <c r="J61" s="1"/>
      <c r="K61" s="1"/>
      <c r="L61" s="1"/>
      <c r="M61" s="1"/>
      <c r="N61" s="1"/>
      <c r="O61"/>
      <c r="P61"/>
      <c r="Q61"/>
      <c r="R61"/>
      <c r="S61"/>
      <c r="T61"/>
      <c r="U61"/>
      <c r="V61"/>
    </row>
    <row r="62" spans="1:22" s="2" customFormat="1" ht="28" customHeight="1">
      <c r="A62" s="1"/>
      <c r="B62" s="1"/>
      <c r="C62" s="1"/>
      <c r="D62" s="1"/>
      <c r="E62" s="1"/>
      <c r="F62" s="1"/>
      <c r="G62" s="1"/>
      <c r="H62" s="1"/>
      <c r="I62" s="1"/>
      <c r="J62" s="1"/>
      <c r="K62" s="1"/>
      <c r="L62" s="1"/>
      <c r="M62" s="1"/>
      <c r="N62" s="1"/>
      <c r="O62"/>
      <c r="P62"/>
      <c r="Q62"/>
      <c r="R62"/>
      <c r="S62"/>
      <c r="T62"/>
      <c r="U62"/>
      <c r="V62"/>
    </row>
    <row r="63" spans="1:22" s="2" customFormat="1" ht="28" customHeight="1">
      <c r="A63" s="1"/>
      <c r="B63" s="1"/>
      <c r="C63" s="1"/>
      <c r="D63" s="1"/>
      <c r="E63" s="1"/>
      <c r="F63" s="1"/>
      <c r="G63" s="1"/>
      <c r="H63" s="1"/>
      <c r="I63" s="1"/>
      <c r="J63" s="1"/>
      <c r="K63" s="1"/>
      <c r="L63" s="1"/>
      <c r="M63" s="1"/>
      <c r="N63" s="1"/>
      <c r="O63"/>
      <c r="P63"/>
      <c r="Q63"/>
      <c r="R63"/>
      <c r="S63"/>
      <c r="T63"/>
      <c r="U63"/>
      <c r="V63"/>
    </row>
    <row r="64" spans="1:22" s="3" customFormat="1" ht="28" customHeight="1">
      <c r="A64" s="1"/>
      <c r="B64" s="1"/>
      <c r="C64" s="1"/>
      <c r="D64" s="1"/>
      <c r="E64" s="1"/>
      <c r="F64" s="1"/>
      <c r="G64" s="1"/>
      <c r="H64" s="1"/>
      <c r="I64" s="1"/>
      <c r="J64" s="1"/>
      <c r="K64" s="1"/>
      <c r="L64" s="1"/>
      <c r="M64" s="1"/>
      <c r="N64" s="1"/>
      <c r="O64"/>
      <c r="P64"/>
      <c r="Q64"/>
      <c r="R64"/>
      <c r="S64"/>
      <c r="T64"/>
      <c r="U64"/>
      <c r="V64"/>
    </row>
    <row r="67" spans="2:3" ht="16.5" customHeight="1"/>
    <row r="68" spans="2:3" ht="16.5" customHeight="1"/>
    <row r="69" spans="2:3" ht="16.5" customHeight="1">
      <c r="B69" s="4" t="s">
        <v>440</v>
      </c>
      <c r="C69" s="274" t="s">
        <v>720</v>
      </c>
    </row>
    <row r="70" spans="2:3" ht="16.5" customHeight="1">
      <c r="C70" s="274" t="s">
        <v>730</v>
      </c>
    </row>
    <row r="71" spans="2:3" ht="16.5" customHeight="1">
      <c r="C71" s="274" t="s">
        <v>435</v>
      </c>
    </row>
    <row r="72" spans="2:3" ht="16.5" customHeight="1">
      <c r="C72" s="274" t="s">
        <v>434</v>
      </c>
    </row>
    <row r="73" spans="2:3" ht="16.5" customHeight="1"/>
  </sheetData>
  <sheetProtection sheet="1" selectLockedCells="1" selectUnlockedCells="1"/>
  <mergeCells count="22">
    <mergeCell ref="E36:M36"/>
    <mergeCell ref="C40:D40"/>
    <mergeCell ref="E37:M37"/>
    <mergeCell ref="E38:M38"/>
    <mergeCell ref="E39:M39"/>
    <mergeCell ref="E40:M40"/>
    <mergeCell ref="B50:H50"/>
    <mergeCell ref="J19:M20"/>
    <mergeCell ref="A2:N2"/>
    <mergeCell ref="A5:N5"/>
    <mergeCell ref="A3:O3"/>
    <mergeCell ref="A4:O4"/>
    <mergeCell ref="C41:D41"/>
    <mergeCell ref="C42:D42"/>
    <mergeCell ref="C43:D43"/>
    <mergeCell ref="E42:M42"/>
    <mergeCell ref="E41:M41"/>
    <mergeCell ref="E43:M43"/>
    <mergeCell ref="C36:D36"/>
    <mergeCell ref="C37:D37"/>
    <mergeCell ref="C38:D38"/>
    <mergeCell ref="C39:D39"/>
  </mergeCells>
  <phoneticPr fontId="1"/>
  <pageMargins left="0.39370078740157483" right="0.39370078740157483" top="0.78740157480314965" bottom="0.78740157480314965" header="0.31496062992125984" footer="0.31496062992125984"/>
  <pageSetup paperSize="9" scale="84" fitToHeight="0" orientation="portrait" r:id="rId1"/>
  <rowBreaks count="1" manualBreakCount="1">
    <brk id="48" max="1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FF00"/>
    <pageSetUpPr fitToPage="1"/>
  </sheetPr>
  <dimension ref="A1:N50"/>
  <sheetViews>
    <sheetView view="pageBreakPreview" topLeftCell="A30" zoomScale="96" zoomScaleNormal="100" zoomScaleSheetLayoutView="96" workbookViewId="0"/>
  </sheetViews>
  <sheetFormatPr defaultRowHeight="13"/>
  <cols>
    <col min="1" max="1" width="3.6328125" style="1" customWidth="1"/>
    <col min="2" max="14" width="7.08984375" style="1" customWidth="1"/>
  </cols>
  <sheetData>
    <row r="1" spans="1:14">
      <c r="A1" s="26"/>
      <c r="B1" s="26"/>
      <c r="C1" s="26"/>
      <c r="D1" s="26"/>
      <c r="E1" s="26"/>
      <c r="F1" s="26"/>
      <c r="G1" s="26"/>
      <c r="H1" s="27"/>
      <c r="I1" s="26"/>
      <c r="J1" s="26"/>
      <c r="K1" s="26"/>
      <c r="L1" s="26"/>
      <c r="M1" s="26"/>
      <c r="N1" s="27"/>
    </row>
    <row r="2" spans="1:14">
      <c r="A2" s="816"/>
      <c r="B2" s="816"/>
      <c r="C2" s="816"/>
      <c r="D2" s="816"/>
      <c r="E2" s="816"/>
      <c r="F2" s="816"/>
      <c r="G2" s="816"/>
      <c r="H2" s="816"/>
      <c r="I2" s="816"/>
      <c r="J2" s="816"/>
      <c r="K2" s="816"/>
      <c r="L2" s="816"/>
      <c r="M2" s="816"/>
      <c r="N2" s="816"/>
    </row>
    <row r="3" spans="1:14" ht="21">
      <c r="A3" s="817" t="s">
        <v>498</v>
      </c>
      <c r="B3" s="817"/>
      <c r="C3" s="817"/>
      <c r="D3" s="817"/>
      <c r="E3" s="817"/>
      <c r="F3" s="817"/>
      <c r="G3" s="817"/>
      <c r="H3" s="817"/>
      <c r="I3" s="817"/>
      <c r="J3" s="817"/>
      <c r="K3" s="817"/>
      <c r="L3" s="817"/>
      <c r="M3" s="817"/>
      <c r="N3" s="817"/>
    </row>
    <row r="4" spans="1:14" ht="19">
      <c r="A4" s="818" t="s">
        <v>497</v>
      </c>
      <c r="B4" s="818"/>
      <c r="C4" s="818"/>
      <c r="D4" s="818"/>
      <c r="E4" s="818"/>
      <c r="F4" s="818"/>
      <c r="G4" s="818"/>
      <c r="H4" s="818"/>
      <c r="I4" s="818"/>
      <c r="J4" s="818"/>
      <c r="K4" s="818"/>
      <c r="L4" s="818"/>
      <c r="M4" s="818"/>
      <c r="N4" s="818"/>
    </row>
    <row r="5" spans="1:14">
      <c r="A5" s="816"/>
      <c r="B5" s="816"/>
      <c r="C5" s="816"/>
      <c r="D5" s="816"/>
      <c r="E5" s="816"/>
      <c r="F5" s="816"/>
      <c r="G5" s="816"/>
      <c r="H5" s="816"/>
      <c r="I5" s="816"/>
      <c r="J5" s="816"/>
      <c r="K5" s="816"/>
      <c r="L5" s="816"/>
      <c r="M5" s="816"/>
      <c r="N5" s="816"/>
    </row>
    <row r="6" spans="1:14" ht="20.149999999999999" customHeight="1">
      <c r="A6"/>
      <c r="B6"/>
      <c r="C6"/>
      <c r="D6"/>
      <c r="E6"/>
      <c r="F6"/>
      <c r="G6"/>
      <c r="H6"/>
      <c r="I6"/>
      <c r="J6"/>
      <c r="K6"/>
      <c r="L6"/>
      <c r="M6"/>
      <c r="N6"/>
    </row>
    <row r="7" spans="1:14" s="30" customFormat="1" ht="16.5" customHeight="1">
      <c r="A7" s="30">
        <v>1</v>
      </c>
      <c r="B7" s="30" t="s">
        <v>316</v>
      </c>
    </row>
    <row r="8" spans="1:14" s="30" customFormat="1" ht="16.5" customHeight="1">
      <c r="B8" s="30" t="s">
        <v>162</v>
      </c>
    </row>
    <row r="9" spans="1:14" ht="7" customHeight="1">
      <c r="A9" s="30"/>
      <c r="B9" s="30"/>
      <c r="C9" s="30"/>
      <c r="D9" s="825"/>
      <c r="E9" s="825"/>
      <c r="F9" s="825"/>
      <c r="G9" s="825"/>
      <c r="H9" s="825"/>
      <c r="I9" s="825"/>
      <c r="J9" s="825"/>
      <c r="K9" s="825"/>
      <c r="L9" s="825"/>
      <c r="M9" s="825"/>
      <c r="N9" s="825"/>
    </row>
    <row r="10" spans="1:14" s="30" customFormat="1" ht="16.5" customHeight="1">
      <c r="B10" s="25">
        <v>-1</v>
      </c>
      <c r="C10" s="30" t="s">
        <v>253</v>
      </c>
    </row>
    <row r="11" spans="1:14" s="30" customFormat="1" ht="16.5" customHeight="1">
      <c r="B11" s="25"/>
      <c r="C11" s="30" t="s">
        <v>254</v>
      </c>
    </row>
    <row r="12" spans="1:14" s="30" customFormat="1" ht="16.5" customHeight="1">
      <c r="C12" s="30" t="s">
        <v>252</v>
      </c>
    </row>
    <row r="13" spans="1:14" s="30" customFormat="1" ht="16.5" customHeight="1">
      <c r="C13" s="30" t="s">
        <v>255</v>
      </c>
    </row>
    <row r="14" spans="1:14" ht="16.5" customHeight="1">
      <c r="A14" s="30"/>
      <c r="B14" s="30"/>
      <c r="C14" s="30"/>
      <c r="D14" s="825"/>
      <c r="E14" s="825"/>
      <c r="F14" s="825"/>
      <c r="G14" s="825"/>
      <c r="H14" s="825"/>
      <c r="I14" s="825"/>
      <c r="J14" s="825"/>
      <c r="K14" s="825"/>
      <c r="L14" s="825"/>
      <c r="M14" s="825"/>
      <c r="N14" s="825"/>
    </row>
    <row r="15" spans="1:14" s="30" customFormat="1" ht="16.5" customHeight="1">
      <c r="B15" s="25">
        <v>-2</v>
      </c>
      <c r="C15" s="30" t="s">
        <v>320</v>
      </c>
    </row>
    <row r="16" spans="1:14" ht="16.5" customHeight="1">
      <c r="A16" s="6"/>
      <c r="B16" s="6"/>
      <c r="C16" s="30" t="s">
        <v>308</v>
      </c>
      <c r="D16" s="30"/>
      <c r="E16" s="30"/>
      <c r="F16" s="30"/>
      <c r="G16" s="30"/>
      <c r="H16" s="30"/>
      <c r="I16" s="30"/>
      <c r="J16" s="30"/>
      <c r="K16" s="30"/>
      <c r="L16" s="30"/>
      <c r="M16" s="30"/>
      <c r="N16" s="30"/>
    </row>
    <row r="17" spans="1:14" ht="16.5" customHeight="1">
      <c r="A17" s="6"/>
      <c r="B17" s="6"/>
      <c r="C17" s="30" t="s">
        <v>258</v>
      </c>
      <c r="D17" s="30"/>
      <c r="E17" s="30"/>
      <c r="F17" s="30"/>
      <c r="G17" s="30"/>
      <c r="H17" s="30"/>
      <c r="I17" s="30"/>
      <c r="J17" s="30"/>
      <c r="K17" s="30"/>
      <c r="L17" s="30"/>
      <c r="M17" s="30"/>
      <c r="N17" s="30"/>
    </row>
    <row r="18" spans="1:14" ht="16.5" customHeight="1">
      <c r="A18" s="4"/>
      <c r="B18" s="4"/>
      <c r="C18" s="4"/>
      <c r="D18" s="825"/>
      <c r="E18" s="825"/>
      <c r="F18" s="825"/>
      <c r="G18" s="825"/>
      <c r="H18" s="825"/>
      <c r="I18" s="825"/>
      <c r="J18" s="825"/>
      <c r="K18" s="825"/>
      <c r="L18" s="825"/>
      <c r="M18" s="825"/>
      <c r="N18" s="825"/>
    </row>
    <row r="19" spans="1:14" ht="16.5" customHeight="1">
      <c r="A19" s="30"/>
      <c r="B19" s="30"/>
      <c r="C19" s="30"/>
      <c r="D19" s="825"/>
      <c r="E19" s="825"/>
      <c r="F19" s="825"/>
      <c r="G19" s="825"/>
      <c r="H19" s="825"/>
      <c r="I19" s="825"/>
      <c r="J19" s="825"/>
      <c r="K19" s="825"/>
      <c r="L19" s="825"/>
      <c r="M19" s="825"/>
      <c r="N19" s="825"/>
    </row>
    <row r="20" spans="1:14" ht="16.5" customHeight="1">
      <c r="A20" s="30"/>
      <c r="B20" s="30"/>
      <c r="C20" s="30"/>
      <c r="D20" s="30"/>
      <c r="E20" s="30"/>
      <c r="F20" s="30"/>
      <c r="G20" s="30"/>
      <c r="H20" s="30"/>
      <c r="I20" s="30"/>
      <c r="J20" s="30"/>
      <c r="K20" s="30"/>
      <c r="L20" s="30"/>
      <c r="M20" s="30"/>
      <c r="N20" s="30"/>
    </row>
    <row r="21" spans="1:14" ht="16.5" customHeight="1">
      <c r="A21" s="30"/>
      <c r="B21" s="30"/>
      <c r="C21" s="30"/>
      <c r="D21" s="30"/>
      <c r="E21" s="30"/>
      <c r="F21" s="30"/>
      <c r="G21" s="30"/>
      <c r="H21" s="30"/>
      <c r="I21" s="30"/>
      <c r="J21" s="30"/>
      <c r="K21" s="30"/>
      <c r="L21" s="30"/>
      <c r="M21" s="30"/>
      <c r="N21" s="30"/>
    </row>
    <row r="22" spans="1:14" ht="16.5" customHeight="1">
      <c r="A22" s="30"/>
      <c r="B22" s="30"/>
      <c r="C22" s="30"/>
      <c r="D22" s="30"/>
      <c r="E22" s="30"/>
      <c r="F22" s="30"/>
      <c r="G22" s="30"/>
      <c r="H22" s="30"/>
      <c r="I22" s="30"/>
      <c r="J22" s="30"/>
      <c r="K22" s="30"/>
      <c r="L22" s="30"/>
      <c r="M22" s="30"/>
      <c r="N22" s="30"/>
    </row>
    <row r="23" spans="1:14" ht="16.5" customHeight="1">
      <c r="A23" s="30"/>
      <c r="B23" s="30"/>
      <c r="C23" s="30"/>
      <c r="D23" s="30"/>
      <c r="E23" s="30"/>
      <c r="F23" s="30"/>
      <c r="G23" s="30"/>
      <c r="H23" s="30"/>
      <c r="I23" s="30"/>
      <c r="J23" s="30"/>
      <c r="K23" s="30"/>
      <c r="L23" s="30"/>
      <c r="M23" s="30"/>
      <c r="N23" s="30"/>
    </row>
    <row r="24" spans="1:14" ht="16.5" customHeight="1">
      <c r="A24" s="30"/>
      <c r="B24" s="30"/>
      <c r="C24" s="30"/>
      <c r="D24" s="30"/>
      <c r="E24" s="30"/>
      <c r="F24" s="30"/>
      <c r="G24" s="30"/>
      <c r="H24" s="30"/>
      <c r="I24" s="30"/>
      <c r="J24" s="30"/>
      <c r="K24" s="30"/>
      <c r="L24" s="30"/>
      <c r="M24" s="30"/>
      <c r="N24" s="30"/>
    </row>
    <row r="25" spans="1:14" ht="16.5" customHeight="1">
      <c r="A25" s="30"/>
      <c r="B25" s="30"/>
      <c r="C25" s="30"/>
      <c r="D25" s="825"/>
      <c r="E25" s="825"/>
      <c r="F25" s="825"/>
      <c r="G25" s="825"/>
      <c r="H25" s="825"/>
      <c r="I25" s="825"/>
      <c r="J25" s="825"/>
      <c r="K25" s="825"/>
      <c r="L25" s="825"/>
      <c r="M25" s="825"/>
      <c r="N25" s="825"/>
    </row>
    <row r="26" spans="1:14" ht="7" customHeight="1">
      <c r="A26" s="30"/>
      <c r="B26" s="30"/>
      <c r="C26" s="30"/>
      <c r="D26" s="825"/>
      <c r="E26" s="825"/>
      <c r="F26" s="825"/>
      <c r="G26" s="825"/>
      <c r="H26" s="825"/>
      <c r="I26" s="825"/>
      <c r="J26" s="825"/>
      <c r="K26" s="825"/>
      <c r="L26" s="825"/>
      <c r="M26" s="825"/>
      <c r="N26" s="825"/>
    </row>
    <row r="27" spans="1:14" ht="7" customHeight="1">
      <c r="A27" s="30"/>
      <c r="B27" s="30"/>
      <c r="C27" s="30"/>
      <c r="D27" s="30"/>
      <c r="E27" s="30"/>
      <c r="F27" s="30"/>
      <c r="G27" s="30"/>
      <c r="H27" s="30"/>
      <c r="I27" s="30"/>
      <c r="J27" s="30"/>
      <c r="K27" s="30"/>
      <c r="L27" s="30"/>
      <c r="M27" s="30"/>
      <c r="N27" s="30"/>
    </row>
    <row r="28" spans="1:14" ht="22.5" customHeight="1">
      <c r="A28" s="30"/>
      <c r="B28" s="30"/>
      <c r="C28" s="30"/>
      <c r="D28" s="30"/>
      <c r="E28" s="30"/>
      <c r="F28" s="30"/>
      <c r="G28" s="30"/>
      <c r="H28" s="30"/>
      <c r="I28" s="30"/>
      <c r="J28" s="30"/>
      <c r="K28" s="30"/>
      <c r="L28" s="30"/>
      <c r="M28" s="30"/>
      <c r="N28" s="30"/>
    </row>
    <row r="29" spans="1:14" ht="16.5" customHeight="1">
      <c r="A29" s="4"/>
      <c r="B29" s="25">
        <v>-3</v>
      </c>
      <c r="C29" s="827" t="s">
        <v>744</v>
      </c>
      <c r="D29" s="827"/>
      <c r="E29" s="827"/>
      <c r="F29" s="827"/>
      <c r="G29" s="827"/>
      <c r="H29" s="827"/>
      <c r="I29" s="827"/>
      <c r="J29" s="827"/>
      <c r="K29" s="827"/>
      <c r="L29" s="827"/>
      <c r="M29" s="827"/>
      <c r="N29" s="827"/>
    </row>
    <row r="30" spans="1:14" ht="16.5" customHeight="1">
      <c r="A30" s="30"/>
      <c r="B30" s="30"/>
      <c r="C30" s="825" t="s">
        <v>28</v>
      </c>
      <c r="D30" s="825"/>
      <c r="E30" s="825"/>
      <c r="F30" s="825"/>
      <c r="G30" s="825"/>
      <c r="H30" s="825"/>
      <c r="I30" s="825"/>
      <c r="J30" s="825"/>
      <c r="K30" s="825"/>
      <c r="L30" s="825"/>
      <c r="M30" s="825"/>
      <c r="N30" s="825"/>
    </row>
    <row r="31" spans="1:14" ht="16.5" customHeight="1">
      <c r="A31" s="4"/>
      <c r="B31" s="4"/>
      <c r="C31" s="4"/>
      <c r="D31" s="825"/>
      <c r="E31" s="825"/>
      <c r="F31" s="825"/>
      <c r="G31" s="825"/>
      <c r="H31" s="825"/>
      <c r="I31" s="825"/>
      <c r="J31" s="825"/>
      <c r="K31" s="825"/>
      <c r="L31" s="825"/>
      <c r="M31" s="825"/>
      <c r="N31" s="825"/>
    </row>
    <row r="32" spans="1:14" ht="16.5" customHeight="1">
      <c r="A32" s="4"/>
      <c r="B32" s="4"/>
      <c r="C32" s="4"/>
      <c r="D32" s="825"/>
      <c r="E32" s="825"/>
      <c r="F32" s="825"/>
      <c r="G32" s="825"/>
      <c r="H32" s="825"/>
      <c r="I32" s="825"/>
      <c r="J32" s="825"/>
      <c r="K32" s="825"/>
      <c r="L32" s="825"/>
      <c r="M32" s="825"/>
      <c r="N32" s="825"/>
    </row>
    <row r="33" spans="1:14" ht="16.5" customHeight="1">
      <c r="A33" s="30"/>
      <c r="B33" s="30"/>
      <c r="C33" s="30"/>
      <c r="D33" s="825"/>
      <c r="E33" s="825"/>
      <c r="F33" s="825"/>
      <c r="G33" s="825"/>
      <c r="H33" s="825"/>
      <c r="I33" s="825"/>
      <c r="J33" s="825"/>
      <c r="K33" s="825"/>
      <c r="L33" s="825"/>
      <c r="M33" s="825"/>
      <c r="N33" s="825"/>
    </row>
    <row r="34" spans="1:14" ht="16.5" customHeight="1">
      <c r="A34"/>
      <c r="B34"/>
      <c r="C34"/>
      <c r="D34"/>
      <c r="E34"/>
      <c r="F34"/>
      <c r="G34"/>
      <c r="H34"/>
      <c r="I34"/>
      <c r="J34"/>
      <c r="K34"/>
      <c r="L34"/>
      <c r="M34"/>
      <c r="N34"/>
    </row>
    <row r="35" spans="1:14" ht="16.5" customHeight="1">
      <c r="A35" s="6"/>
      <c r="B35" s="6"/>
      <c r="C35" s="6"/>
      <c r="D35" s="30"/>
      <c r="E35" s="30"/>
      <c r="F35" s="30"/>
      <c r="G35" s="30"/>
      <c r="H35" s="30"/>
      <c r="I35" s="30"/>
      <c r="J35" s="30"/>
      <c r="K35" s="30"/>
      <c r="L35"/>
      <c r="M35"/>
      <c r="N35"/>
    </row>
    <row r="36" spans="1:14" ht="16.5" customHeight="1">
      <c r="A36" s="4"/>
      <c r="B36" s="4"/>
      <c r="C36" s="4"/>
      <c r="D36" s="825"/>
      <c r="E36" s="825"/>
      <c r="F36" s="825"/>
      <c r="G36" s="825"/>
      <c r="H36" s="825"/>
      <c r="I36" s="825"/>
      <c r="J36" s="825"/>
      <c r="K36" s="825"/>
      <c r="L36" s="825"/>
      <c r="M36" s="825"/>
      <c r="N36" s="825"/>
    </row>
    <row r="37" spans="1:14" ht="16.5" customHeight="1">
      <c r="A37" s="5"/>
      <c r="B37" s="5"/>
      <c r="C37" s="5"/>
      <c r="D37" s="825"/>
      <c r="E37" s="825"/>
      <c r="F37" s="825"/>
      <c r="G37" s="825"/>
      <c r="H37" s="825"/>
      <c r="I37" s="825"/>
      <c r="J37" s="825"/>
      <c r="K37" s="825"/>
      <c r="L37" s="825"/>
      <c r="M37" s="825"/>
      <c r="N37" s="825"/>
    </row>
    <row r="38" spans="1:14" ht="16.5" customHeight="1">
      <c r="A38" s="4"/>
      <c r="B38" s="4"/>
      <c r="C38" s="4"/>
      <c r="D38" s="825"/>
      <c r="E38" s="825"/>
      <c r="F38" s="825"/>
      <c r="G38" s="825"/>
      <c r="H38" s="825"/>
      <c r="I38" s="825"/>
      <c r="J38" s="825"/>
      <c r="K38" s="825"/>
      <c r="L38" s="825"/>
      <c r="M38" s="825"/>
      <c r="N38" s="825"/>
    </row>
    <row r="39" spans="1:14" ht="16.5" customHeight="1">
      <c r="A39" s="4"/>
      <c r="B39" s="4"/>
      <c r="C39" s="4"/>
      <c r="D39" s="30"/>
      <c r="E39" s="30"/>
      <c r="F39" s="30"/>
      <c r="G39" s="30"/>
      <c r="H39" s="30"/>
      <c r="I39" s="30"/>
      <c r="J39" s="30"/>
      <c r="K39" s="30"/>
      <c r="L39" s="30"/>
      <c r="M39" s="30"/>
      <c r="N39" s="30"/>
    </row>
    <row r="40" spans="1:14" ht="16.5" customHeight="1">
      <c r="A40" s="4"/>
      <c r="B40" s="4"/>
      <c r="C40" s="4"/>
      <c r="D40" s="30"/>
      <c r="E40" s="30"/>
      <c r="F40" s="30"/>
      <c r="G40" s="30"/>
      <c r="H40" s="30"/>
      <c r="I40" s="30"/>
      <c r="J40" s="30"/>
      <c r="K40" s="30"/>
      <c r="L40" s="30"/>
      <c r="M40" s="30"/>
      <c r="N40" s="30"/>
    </row>
    <row r="41" spans="1:14" ht="16.5" customHeight="1">
      <c r="A41" s="30">
        <v>2</v>
      </c>
      <c r="B41" s="826" t="s">
        <v>206</v>
      </c>
      <c r="C41" s="826"/>
      <c r="D41" s="826"/>
      <c r="E41" s="826"/>
      <c r="F41" s="826"/>
      <c r="G41" s="826"/>
      <c r="H41" s="826"/>
      <c r="I41" s="826"/>
      <c r="J41" s="826"/>
      <c r="K41" s="826"/>
      <c r="L41" s="826"/>
      <c r="M41" s="826"/>
      <c r="N41" s="826"/>
    </row>
    <row r="42" spans="1:14" ht="16.5" customHeight="1">
      <c r="A42" s="6"/>
      <c r="B42" s="825" t="s">
        <v>447</v>
      </c>
      <c r="C42" s="825"/>
      <c r="D42" s="825"/>
      <c r="E42" s="825"/>
      <c r="F42" s="825"/>
      <c r="G42" s="825"/>
      <c r="H42" s="825"/>
      <c r="I42" s="825"/>
      <c r="J42" s="825"/>
      <c r="K42" s="825"/>
      <c r="L42" s="825"/>
      <c r="M42" s="825"/>
      <c r="N42" s="825"/>
    </row>
    <row r="43" spans="1:14" ht="16.5" customHeight="1">
      <c r="A43" s="4"/>
      <c r="B43" s="827" t="s">
        <v>207</v>
      </c>
      <c r="C43" s="827"/>
      <c r="D43" s="827"/>
      <c r="E43" s="827"/>
      <c r="F43" s="827"/>
      <c r="G43" s="827"/>
      <c r="H43" s="827"/>
      <c r="I43" s="827"/>
      <c r="J43" s="827"/>
      <c r="K43" s="827"/>
      <c r="L43" s="827"/>
      <c r="M43" s="827"/>
      <c r="N43" s="827"/>
    </row>
    <row r="44" spans="1:14" ht="16.5" customHeight="1">
      <c r="A44" s="5"/>
      <c r="B44" s="828" t="s">
        <v>256</v>
      </c>
      <c r="C44" s="828"/>
      <c r="D44" s="828"/>
      <c r="E44" s="828"/>
      <c r="F44" s="828"/>
      <c r="G44" s="828"/>
      <c r="H44" s="828"/>
      <c r="I44" s="828"/>
      <c r="J44" s="828"/>
      <c r="K44" s="828"/>
      <c r="L44" s="828"/>
      <c r="M44" s="828"/>
      <c r="N44" s="828"/>
    </row>
    <row r="45" spans="1:14" ht="16.5" customHeight="1">
      <c r="A45" s="5"/>
      <c r="B45" s="829" t="s">
        <v>257</v>
      </c>
      <c r="C45" s="829"/>
      <c r="D45" s="829"/>
      <c r="E45" s="829"/>
      <c r="F45" s="829"/>
      <c r="G45" s="829"/>
      <c r="H45" s="829"/>
      <c r="I45" s="829"/>
      <c r="J45" s="829"/>
      <c r="K45" s="829"/>
      <c r="L45" s="829"/>
      <c r="M45" s="829"/>
      <c r="N45" s="829"/>
    </row>
    <row r="46" spans="1:14" ht="16.5" customHeight="1">
      <c r="A46" s="4"/>
      <c r="B46" s="4"/>
      <c r="C46" s="4"/>
      <c r="D46" s="825"/>
      <c r="E46" s="825"/>
      <c r="F46" s="825"/>
      <c r="G46" s="825"/>
      <c r="H46" s="825"/>
      <c r="I46" s="825"/>
      <c r="J46" s="825"/>
      <c r="K46" s="825"/>
      <c r="L46" s="825"/>
      <c r="M46" s="825"/>
      <c r="N46" s="825"/>
    </row>
    <row r="47" spans="1:14" ht="16.5" customHeight="1">
      <c r="A47" s="30">
        <v>3</v>
      </c>
      <c r="B47" s="826" t="s">
        <v>456</v>
      </c>
      <c r="C47" s="826"/>
      <c r="D47" s="826"/>
      <c r="E47" s="826"/>
      <c r="F47" s="826"/>
      <c r="G47" s="826"/>
      <c r="H47" s="826"/>
      <c r="I47" s="826"/>
      <c r="J47" s="826"/>
      <c r="K47" s="826"/>
      <c r="L47" s="826"/>
      <c r="M47" s="826"/>
      <c r="N47" s="826"/>
    </row>
    <row r="48" spans="1:14" ht="16.5" customHeight="1">
      <c r="A48" s="6"/>
      <c r="B48" s="825" t="s">
        <v>742</v>
      </c>
      <c r="C48" s="825"/>
      <c r="D48" s="825"/>
      <c r="E48" s="825"/>
      <c r="F48" s="825"/>
      <c r="G48" s="825"/>
      <c r="H48" s="825"/>
      <c r="I48" s="825"/>
      <c r="J48" s="825"/>
      <c r="K48" s="825"/>
      <c r="L48" s="825"/>
      <c r="M48" s="825"/>
      <c r="N48" s="825"/>
    </row>
    <row r="49" spans="1:14" ht="16.5" customHeight="1">
      <c r="A49" s="6"/>
      <c r="B49" s="825" t="s">
        <v>743</v>
      </c>
      <c r="C49" s="825"/>
      <c r="D49" s="825"/>
      <c r="E49" s="825"/>
      <c r="F49" s="825"/>
      <c r="G49" s="825"/>
      <c r="H49" s="825"/>
      <c r="I49" s="825"/>
      <c r="J49" s="825"/>
      <c r="K49" s="825"/>
      <c r="L49" s="825"/>
      <c r="M49" s="825"/>
      <c r="N49" s="825"/>
    </row>
    <row r="50" spans="1:14" ht="16.5" customHeight="1">
      <c r="A50" s="6"/>
      <c r="B50" s="825" t="s">
        <v>441</v>
      </c>
      <c r="C50" s="825"/>
      <c r="D50" s="825"/>
      <c r="E50" s="825"/>
      <c r="F50" s="825"/>
      <c r="G50" s="825"/>
      <c r="H50" s="825"/>
      <c r="I50" s="825"/>
      <c r="J50" s="825"/>
      <c r="K50" s="825"/>
      <c r="L50" s="825"/>
      <c r="M50" s="825"/>
      <c r="N50" s="825"/>
    </row>
  </sheetData>
  <sheetProtection sheet="1" selectLockedCells="1" selectUnlockedCells="1"/>
  <mergeCells count="28">
    <mergeCell ref="D38:N38"/>
    <mergeCell ref="D19:N19"/>
    <mergeCell ref="D25:N25"/>
    <mergeCell ref="D26:N26"/>
    <mergeCell ref="C29:N29"/>
    <mergeCell ref="C30:N30"/>
    <mergeCell ref="B41:N41"/>
    <mergeCell ref="B42:N42"/>
    <mergeCell ref="D46:N46"/>
    <mergeCell ref="B43:N43"/>
    <mergeCell ref="B44:N44"/>
    <mergeCell ref="B45:N45"/>
    <mergeCell ref="B50:N50"/>
    <mergeCell ref="B49:N49"/>
    <mergeCell ref="A2:N2"/>
    <mergeCell ref="A3:N3"/>
    <mergeCell ref="A4:N4"/>
    <mergeCell ref="A5:N5"/>
    <mergeCell ref="D18:N18"/>
    <mergeCell ref="D9:N9"/>
    <mergeCell ref="D14:N14"/>
    <mergeCell ref="D31:N31"/>
    <mergeCell ref="D32:N32"/>
    <mergeCell ref="D33:N33"/>
    <mergeCell ref="D36:N36"/>
    <mergeCell ref="D37:N37"/>
    <mergeCell ref="B47:N47"/>
    <mergeCell ref="B48:N48"/>
  </mergeCells>
  <phoneticPr fontId="1"/>
  <pageMargins left="0.39370078740157483" right="0.39370078740157483" top="0.78740157480314965" bottom="0.78740157480314965" header="0.31496062992125984" footer="0.31496062992125984"/>
  <pageSetup paperSize="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0000"/>
    <pageSetUpPr fitToPage="1"/>
  </sheetPr>
  <dimension ref="A1:BK81"/>
  <sheetViews>
    <sheetView view="pageBreakPreview" topLeftCell="B1" zoomScale="70" zoomScaleNormal="50" zoomScaleSheetLayoutView="70" workbookViewId="0">
      <pane ySplit="6" topLeftCell="A30" activePane="bottomLeft" state="frozenSplit"/>
      <selection activeCell="O51" sqref="O51"/>
      <selection pane="bottomLeft" activeCell="W29" sqref="W29"/>
    </sheetView>
  </sheetViews>
  <sheetFormatPr defaultColWidth="9" defaultRowHeight="16.5"/>
  <cols>
    <col min="1" max="1" width="9" style="122" hidden="1" customWidth="1"/>
    <col min="2" max="2" width="5.26953125" style="122" customWidth="1"/>
    <col min="3" max="3" width="4.6328125" style="124" customWidth="1"/>
    <col min="4" max="4" width="9" style="124"/>
    <col min="5" max="5" width="9" style="123"/>
    <col min="6" max="8" width="2.90625" style="237" customWidth="1"/>
    <col min="9" max="9" width="2.90625" style="238" customWidth="1"/>
    <col min="10" max="10" width="4.6328125" style="238" customWidth="1"/>
    <col min="11" max="12" width="9" style="123"/>
    <col min="13" max="15" width="2.90625" style="237" customWidth="1"/>
    <col min="16" max="16" width="2.90625" style="238" customWidth="1"/>
    <col min="17" max="17" width="9" style="122"/>
    <col min="18" max="18" width="4.6328125" style="124" customWidth="1"/>
    <col min="19" max="19" width="31.7265625" style="125" bestFit="1" customWidth="1"/>
    <col min="20" max="30" width="7.08984375" style="165" customWidth="1"/>
    <col min="31" max="31" width="9" style="163" hidden="1" customWidth="1"/>
    <col min="32" max="32" width="5.26953125" style="122" customWidth="1"/>
    <col min="33" max="33" width="4.6328125" style="124" customWidth="1"/>
    <col min="34" max="34" width="31.7265625" style="125" bestFit="1" customWidth="1"/>
    <col min="35" max="44" width="7.08984375" style="164" customWidth="1"/>
    <col min="45" max="45" width="5.26953125" style="122" hidden="1" customWidth="1"/>
    <col min="46" max="46" width="5.26953125" style="122" customWidth="1"/>
    <col min="47" max="47" width="82.08984375" style="129" customWidth="1"/>
    <col min="48" max="49" width="19.36328125" style="122" bestFit="1" customWidth="1"/>
    <col min="50" max="16384" width="9" style="122"/>
  </cols>
  <sheetData>
    <row r="1" spans="1:62" ht="30" customHeight="1" thickBot="1">
      <c r="B1" s="123"/>
      <c r="I1" s="236"/>
      <c r="J1" s="236"/>
      <c r="P1" s="236"/>
      <c r="Q1" s="123"/>
      <c r="T1" s="126"/>
      <c r="U1" s="126"/>
      <c r="V1" s="126"/>
      <c r="W1" s="126"/>
      <c r="X1" s="126"/>
      <c r="Y1" s="126"/>
      <c r="Z1" s="126"/>
      <c r="AA1" s="126"/>
      <c r="AB1" s="126"/>
      <c r="AC1" s="126"/>
      <c r="AD1" s="126"/>
      <c r="AE1" s="127"/>
      <c r="AF1" s="123"/>
      <c r="AI1" s="128"/>
      <c r="AJ1" s="128"/>
      <c r="AK1" s="128"/>
      <c r="AL1" s="128"/>
      <c r="AM1" s="128"/>
      <c r="AN1" s="128"/>
      <c r="AO1" s="128"/>
      <c r="AP1" s="128"/>
      <c r="AQ1" s="128"/>
      <c r="AR1" s="128"/>
      <c r="AS1" s="123"/>
      <c r="AT1" s="123"/>
      <c r="AV1" s="160"/>
      <c r="AW1" s="160"/>
      <c r="AX1" s="160"/>
      <c r="AY1" s="160"/>
      <c r="AZ1" s="160"/>
      <c r="BA1" s="160"/>
      <c r="BB1" s="160"/>
      <c r="BC1" s="160"/>
      <c r="BD1" s="160"/>
      <c r="BE1" s="160"/>
      <c r="BF1" s="160"/>
      <c r="BG1" s="160"/>
      <c r="BH1" s="160"/>
      <c r="BI1" s="160"/>
      <c r="BJ1" s="160"/>
    </row>
    <row r="2" spans="1:62" ht="27" customHeight="1" thickBot="1">
      <c r="B2" s="123"/>
      <c r="C2" s="880" t="s">
        <v>151</v>
      </c>
      <c r="D2" s="881"/>
      <c r="E2" s="877" t="s">
        <v>756</v>
      </c>
      <c r="F2" s="878"/>
      <c r="G2" s="878"/>
      <c r="H2" s="879"/>
      <c r="I2" s="885" t="s">
        <v>15</v>
      </c>
      <c r="J2" s="886"/>
      <c r="K2" s="413" t="s">
        <v>304</v>
      </c>
      <c r="L2" s="889">
        <v>45400</v>
      </c>
      <c r="M2" s="890"/>
      <c r="N2" s="891"/>
      <c r="O2" s="266"/>
      <c r="P2" s="267"/>
      <c r="Q2" s="268"/>
      <c r="R2" s="864" t="s">
        <v>731</v>
      </c>
      <c r="S2" s="865"/>
      <c r="T2" s="865"/>
      <c r="U2" s="865"/>
      <c r="V2" s="865"/>
      <c r="W2" s="865"/>
      <c r="X2" s="865"/>
      <c r="Y2" s="865"/>
      <c r="Z2" s="865"/>
      <c r="AA2" s="865"/>
      <c r="AB2" s="865"/>
      <c r="AC2" s="865"/>
      <c r="AD2" s="865"/>
      <c r="AE2" s="865"/>
      <c r="AF2" s="865"/>
      <c r="AG2" s="865"/>
      <c r="AH2" s="865"/>
      <c r="AI2" s="865"/>
      <c r="AJ2" s="865"/>
      <c r="AK2" s="865"/>
      <c r="AL2" s="865"/>
      <c r="AM2" s="865"/>
      <c r="AN2" s="865"/>
      <c r="AO2" s="865"/>
      <c r="AP2" s="865"/>
      <c r="AQ2" s="865"/>
      <c r="AR2" s="866"/>
      <c r="AS2" s="130"/>
      <c r="AT2" s="123"/>
      <c r="AU2" s="131"/>
      <c r="AV2" s="160"/>
      <c r="AW2" s="160"/>
      <c r="AX2" s="160"/>
      <c r="AY2" s="160"/>
      <c r="AZ2" s="160"/>
      <c r="BA2" s="160"/>
      <c r="BB2" s="160"/>
      <c r="BC2" s="160"/>
      <c r="BD2" s="160"/>
      <c r="BE2" s="160"/>
      <c r="BF2" s="160"/>
      <c r="BG2" s="160"/>
      <c r="BH2" s="160"/>
      <c r="BI2" s="160"/>
      <c r="BJ2" s="160"/>
    </row>
    <row r="3" spans="1:62" ht="8.25" customHeight="1" thickBot="1">
      <c r="A3" s="122" t="s">
        <v>498</v>
      </c>
      <c r="B3" s="123"/>
      <c r="I3" s="236"/>
      <c r="J3" s="236"/>
      <c r="P3" s="236"/>
      <c r="Q3" s="123"/>
      <c r="T3" s="126"/>
      <c r="U3" s="126"/>
      <c r="V3" s="126"/>
      <c r="W3" s="126"/>
      <c r="X3" s="126"/>
      <c r="Y3" s="126"/>
      <c r="Z3" s="126"/>
      <c r="AA3" s="126"/>
      <c r="AB3" s="126"/>
      <c r="AC3" s="126"/>
      <c r="AD3" s="126"/>
      <c r="AE3" s="127"/>
      <c r="AF3" s="123"/>
      <c r="AI3" s="128"/>
      <c r="AJ3" s="128"/>
      <c r="AK3" s="128"/>
      <c r="AL3" s="128"/>
      <c r="AM3" s="128"/>
      <c r="AN3" s="128"/>
      <c r="AO3" s="128"/>
      <c r="AP3" s="128"/>
      <c r="AQ3" s="128"/>
      <c r="AR3" s="128"/>
      <c r="AS3" s="123"/>
      <c r="AT3" s="123"/>
      <c r="AU3" s="131"/>
      <c r="AV3" s="160"/>
      <c r="AW3" s="160"/>
      <c r="AX3" s="160"/>
      <c r="AY3" s="160"/>
      <c r="AZ3" s="160"/>
      <c r="BA3" s="160"/>
      <c r="BB3" s="160"/>
      <c r="BC3" s="160"/>
      <c r="BD3" s="160"/>
      <c r="BE3" s="160"/>
      <c r="BF3" s="160"/>
      <c r="BG3" s="160"/>
      <c r="BH3" s="160"/>
      <c r="BI3" s="160"/>
      <c r="BJ3" s="160"/>
    </row>
    <row r="4" spans="1:62" ht="27" customHeight="1" thickBot="1">
      <c r="B4" s="123"/>
      <c r="C4" s="882" t="s">
        <v>153</v>
      </c>
      <c r="D4" s="883"/>
      <c r="E4" s="847">
        <v>37</v>
      </c>
      <c r="F4" s="848"/>
      <c r="G4" s="848"/>
      <c r="H4" s="849"/>
      <c r="I4" s="265" t="s">
        <v>152</v>
      </c>
      <c r="J4" s="773" t="s">
        <v>749</v>
      </c>
      <c r="K4" s="264"/>
      <c r="L4" s="264"/>
      <c r="M4" s="264"/>
      <c r="N4" s="264"/>
      <c r="O4" s="264"/>
      <c r="P4" s="264"/>
      <c r="Q4" s="123"/>
      <c r="R4" s="271"/>
      <c r="S4" s="272"/>
      <c r="T4" s="126"/>
      <c r="U4" s="126"/>
      <c r="V4" s="126"/>
      <c r="W4" s="126"/>
      <c r="X4" s="126"/>
      <c r="Y4" s="126"/>
      <c r="Z4" s="126"/>
      <c r="AA4" s="126"/>
      <c r="AB4" s="126"/>
      <c r="AC4" s="126"/>
      <c r="AD4" s="126"/>
      <c r="AE4" s="127"/>
      <c r="AF4" s="123"/>
      <c r="AI4" s="128"/>
      <c r="AJ4" s="128"/>
      <c r="AK4" s="128"/>
      <c r="AL4" s="128"/>
      <c r="AM4" s="128"/>
      <c r="AN4" s="128"/>
      <c r="AO4" s="128"/>
      <c r="AP4" s="128"/>
      <c r="AQ4" s="128"/>
      <c r="AR4" s="128"/>
      <c r="AS4" s="123"/>
      <c r="AT4" s="123"/>
      <c r="AU4" s="131"/>
      <c r="AV4" s="160"/>
      <c r="AW4" s="160"/>
      <c r="AX4" s="160"/>
      <c r="AY4" s="160"/>
      <c r="AZ4" s="160"/>
      <c r="BA4" s="160"/>
      <c r="BB4" s="160"/>
      <c r="BC4" s="160"/>
      <c r="BD4" s="160"/>
      <c r="BE4" s="160"/>
      <c r="BF4" s="160"/>
      <c r="BG4" s="160"/>
      <c r="BH4" s="160"/>
      <c r="BI4" s="160"/>
      <c r="BJ4" s="160"/>
    </row>
    <row r="5" spans="1:62" ht="20.149999999999999" customHeight="1">
      <c r="B5" s="123"/>
      <c r="C5" s="855" t="s">
        <v>728</v>
      </c>
      <c r="D5" s="855"/>
      <c r="E5" s="855"/>
      <c r="F5" s="855"/>
      <c r="G5" s="855"/>
      <c r="H5" s="855"/>
      <c r="I5" s="855"/>
      <c r="J5" s="855"/>
      <c r="K5" s="855"/>
      <c r="L5" s="855"/>
      <c r="M5" s="855"/>
      <c r="N5" s="855"/>
      <c r="O5" s="855"/>
      <c r="P5" s="855"/>
      <c r="Q5" s="856"/>
      <c r="R5" s="854" t="s">
        <v>72</v>
      </c>
      <c r="S5" s="850" t="s">
        <v>726</v>
      </c>
      <c r="T5" s="854" t="s">
        <v>472</v>
      </c>
      <c r="U5" s="854"/>
      <c r="V5" s="854"/>
      <c r="W5" s="854"/>
      <c r="X5" s="854"/>
      <c r="Y5" s="854"/>
      <c r="Z5" s="854"/>
      <c r="AA5" s="854"/>
      <c r="AB5" s="854"/>
      <c r="AC5" s="854"/>
      <c r="AD5" s="854"/>
      <c r="AE5" s="854"/>
      <c r="AF5" s="132"/>
      <c r="AG5" s="854" t="s">
        <v>72</v>
      </c>
      <c r="AH5" s="850" t="s">
        <v>727</v>
      </c>
      <c r="AI5" s="844" t="s">
        <v>73</v>
      </c>
      <c r="AJ5" s="845"/>
      <c r="AK5" s="845"/>
      <c r="AL5" s="845"/>
      <c r="AM5" s="845"/>
      <c r="AN5" s="845"/>
      <c r="AO5" s="845"/>
      <c r="AP5" s="845"/>
      <c r="AQ5" s="845"/>
      <c r="AR5" s="846"/>
      <c r="AS5" s="133"/>
      <c r="AT5" s="123"/>
      <c r="AU5" s="131"/>
      <c r="AV5" s="160"/>
      <c r="AW5" s="160"/>
      <c r="AX5" s="160"/>
      <c r="AY5" s="160"/>
      <c r="AZ5" s="160"/>
      <c r="BA5" s="160"/>
      <c r="BB5" s="160"/>
      <c r="BC5" s="160"/>
      <c r="BD5" s="160"/>
      <c r="BE5" s="160"/>
      <c r="BF5" s="160"/>
      <c r="BG5" s="160"/>
      <c r="BH5" s="160"/>
      <c r="BI5" s="160"/>
      <c r="BJ5" s="160"/>
    </row>
    <row r="6" spans="1:62" ht="20.149999999999999" customHeight="1" thickBot="1">
      <c r="B6" s="123"/>
      <c r="C6" s="855"/>
      <c r="D6" s="855"/>
      <c r="E6" s="855"/>
      <c r="F6" s="855"/>
      <c r="G6" s="855"/>
      <c r="H6" s="855"/>
      <c r="I6" s="855"/>
      <c r="J6" s="855"/>
      <c r="K6" s="855"/>
      <c r="L6" s="855"/>
      <c r="M6" s="855"/>
      <c r="N6" s="855"/>
      <c r="O6" s="855"/>
      <c r="P6" s="855"/>
      <c r="Q6" s="856"/>
      <c r="R6" s="854"/>
      <c r="S6" s="850"/>
      <c r="T6" s="134">
        <v>1</v>
      </c>
      <c r="U6" s="134">
        <v>2</v>
      </c>
      <c r="V6" s="134">
        <v>3</v>
      </c>
      <c r="W6" s="134">
        <v>4</v>
      </c>
      <c r="X6" s="134">
        <v>5</v>
      </c>
      <c r="Y6" s="134">
        <v>6</v>
      </c>
      <c r="Z6" s="134">
        <v>7</v>
      </c>
      <c r="AA6" s="134">
        <v>8</v>
      </c>
      <c r="AB6" s="134">
        <v>9</v>
      </c>
      <c r="AC6" s="134">
        <v>10</v>
      </c>
      <c r="AD6" s="134">
        <v>11</v>
      </c>
      <c r="AE6" s="135" t="s">
        <v>74</v>
      </c>
      <c r="AF6" s="123"/>
      <c r="AG6" s="854"/>
      <c r="AH6" s="850"/>
      <c r="AI6" s="136">
        <v>1</v>
      </c>
      <c r="AJ6" s="136">
        <v>2</v>
      </c>
      <c r="AK6" s="136">
        <v>3</v>
      </c>
      <c r="AL6" s="136">
        <v>4</v>
      </c>
      <c r="AM6" s="136">
        <v>5</v>
      </c>
      <c r="AN6" s="136">
        <v>6</v>
      </c>
      <c r="AO6" s="136">
        <v>7</v>
      </c>
      <c r="AP6" s="136">
        <v>8</v>
      </c>
      <c r="AQ6" s="136">
        <v>9</v>
      </c>
      <c r="AR6" s="136">
        <v>10</v>
      </c>
      <c r="AS6" s="130"/>
      <c r="AT6" s="123"/>
      <c r="AV6" s="160"/>
      <c r="AW6" s="160"/>
      <c r="AX6" s="160"/>
      <c r="AY6" s="160"/>
      <c r="AZ6" s="160"/>
      <c r="BA6" s="160"/>
      <c r="BB6" s="160"/>
      <c r="BC6" s="160"/>
      <c r="BD6" s="160"/>
      <c r="BE6" s="160"/>
      <c r="BF6" s="160"/>
      <c r="BG6" s="160"/>
      <c r="BH6" s="160"/>
      <c r="BI6" s="160"/>
      <c r="BJ6" s="160"/>
    </row>
    <row r="7" spans="1:62" ht="40" customHeight="1">
      <c r="B7" s="123"/>
      <c r="C7" s="914" t="s">
        <v>182</v>
      </c>
      <c r="D7" s="857" t="s">
        <v>100</v>
      </c>
      <c r="E7" s="858"/>
      <c r="F7" s="859">
        <v>40</v>
      </c>
      <c r="G7" s="860"/>
      <c r="H7" s="860"/>
      <c r="I7" s="861"/>
      <c r="J7" s="902" t="s">
        <v>181</v>
      </c>
      <c r="K7" s="906" t="s">
        <v>100</v>
      </c>
      <c r="L7" s="907"/>
      <c r="M7" s="859">
        <v>47</v>
      </c>
      <c r="N7" s="860"/>
      <c r="O7" s="860"/>
      <c r="P7" s="861"/>
      <c r="Q7" s="123"/>
      <c r="R7" s="415">
        <v>1</v>
      </c>
      <c r="S7" s="138" t="str">
        <f t="shared" ref="S7:S27" ca="1" si="0">IF(R7&lt;&gt;"",INDIRECT("'基礎データ（質問）'!B"&amp;2*R7+3),"")</f>
        <v>朝食を毎日食べていますか</v>
      </c>
      <c r="T7" s="450">
        <v>58.8</v>
      </c>
      <c r="U7" s="450">
        <v>29.4</v>
      </c>
      <c r="V7" s="450">
        <v>5.9</v>
      </c>
      <c r="W7" s="450">
        <v>5.9</v>
      </c>
      <c r="X7" s="451"/>
      <c r="Y7" s="451"/>
      <c r="Z7" s="451"/>
      <c r="AA7" s="451"/>
      <c r="AB7" s="451"/>
      <c r="AC7" s="451"/>
      <c r="AD7" s="451"/>
      <c r="AE7" s="139">
        <f t="shared" ref="AE7:AE14" si="1">SUM(T7:AD7)</f>
        <v>100</v>
      </c>
      <c r="AF7" s="123"/>
      <c r="AG7" s="137"/>
      <c r="AH7" s="140" t="str">
        <f>IF(COUNTIF(AI7:AR7,"○")&gt;=2,"○の選択は1つでお願いします",IF(AG7&lt;&gt;"",VLOOKUP(AG7,'基礎データ（質問）'!N5:AS139,2,FALSE),""))</f>
        <v/>
      </c>
      <c r="AI7" s="141"/>
      <c r="AJ7" s="141"/>
      <c r="AK7" s="141"/>
      <c r="AL7" s="141"/>
      <c r="AM7" s="141"/>
      <c r="AN7" s="141"/>
      <c r="AO7" s="141"/>
      <c r="AP7" s="141"/>
      <c r="AQ7" s="141"/>
      <c r="AR7" s="141"/>
      <c r="AS7" s="142" t="s">
        <v>75</v>
      </c>
      <c r="AT7" s="123"/>
      <c r="AU7" s="143" t="s">
        <v>76</v>
      </c>
      <c r="AV7" s="160"/>
      <c r="AW7" s="160"/>
      <c r="AX7" s="160"/>
      <c r="AY7" s="160"/>
      <c r="AZ7" s="160"/>
      <c r="BA7" s="160"/>
      <c r="BB7" s="160"/>
      <c r="BC7" s="160"/>
      <c r="BD7" s="160"/>
      <c r="BE7" s="160"/>
      <c r="BF7" s="160"/>
      <c r="BG7" s="160"/>
      <c r="BH7" s="160"/>
      <c r="BI7" s="160"/>
      <c r="BJ7" s="160"/>
    </row>
    <row r="8" spans="1:62" ht="40" customHeight="1" thickBot="1">
      <c r="B8" s="123"/>
      <c r="C8" s="915"/>
      <c r="D8" s="887" t="s">
        <v>97</v>
      </c>
      <c r="E8" s="888"/>
      <c r="F8" s="896">
        <v>6.3</v>
      </c>
      <c r="G8" s="897"/>
      <c r="H8" s="897"/>
      <c r="I8" s="898"/>
      <c r="J8" s="903"/>
      <c r="K8" s="905" t="s">
        <v>97</v>
      </c>
      <c r="L8" s="887"/>
      <c r="M8" s="896">
        <v>21.4</v>
      </c>
      <c r="N8" s="897"/>
      <c r="O8" s="897"/>
      <c r="P8" s="898"/>
      <c r="Q8" s="123"/>
      <c r="R8" s="415">
        <v>2</v>
      </c>
      <c r="S8" s="144" t="s">
        <v>758</v>
      </c>
      <c r="T8" s="450">
        <v>44.1</v>
      </c>
      <c r="U8" s="450">
        <v>35.299999999999997</v>
      </c>
      <c r="V8" s="450">
        <v>20.6</v>
      </c>
      <c r="W8" s="450">
        <v>0</v>
      </c>
      <c r="X8" s="451"/>
      <c r="Y8" s="451"/>
      <c r="Z8" s="451"/>
      <c r="AA8" s="451"/>
      <c r="AB8" s="451"/>
      <c r="AC8" s="451"/>
      <c r="AD8" s="451"/>
      <c r="AE8" s="145">
        <f t="shared" si="1"/>
        <v>100</v>
      </c>
      <c r="AF8" s="123"/>
      <c r="AG8" s="137"/>
      <c r="AH8" s="140" t="str">
        <f>IF(COUNTIF(AI8:AR8,"○")&gt;=2,"○の選択は1つでお願いします",IF(AG8&lt;&gt;"",VLOOKUP(AG8,'基礎データ（質問）'!N6:AS140,2,FALSE),""))</f>
        <v/>
      </c>
      <c r="AI8" s="141"/>
      <c r="AJ8" s="141"/>
      <c r="AK8" s="141"/>
      <c r="AL8" s="141"/>
      <c r="AM8" s="141"/>
      <c r="AN8" s="141"/>
      <c r="AO8" s="141"/>
      <c r="AP8" s="141"/>
      <c r="AQ8" s="141"/>
      <c r="AR8" s="141"/>
      <c r="AS8" s="142"/>
      <c r="AT8" s="123"/>
      <c r="AU8" s="143"/>
      <c r="AV8" s="464"/>
      <c r="AW8" s="464"/>
      <c r="AX8" s="464"/>
      <c r="AY8" s="160"/>
      <c r="AZ8" s="160"/>
      <c r="BA8" s="160"/>
      <c r="BB8" s="160"/>
      <c r="BC8" s="160"/>
      <c r="BD8" s="160"/>
      <c r="BE8" s="160"/>
      <c r="BF8" s="160"/>
      <c r="BG8" s="160"/>
      <c r="BH8" s="160"/>
      <c r="BI8" s="160"/>
      <c r="BJ8" s="160"/>
    </row>
    <row r="9" spans="1:62" ht="40" customHeight="1">
      <c r="B9" s="123"/>
      <c r="C9" s="915"/>
      <c r="D9" s="863" t="s">
        <v>448</v>
      </c>
      <c r="E9" s="884"/>
      <c r="F9" s="851" t="s">
        <v>124</v>
      </c>
      <c r="G9" s="852"/>
      <c r="H9" s="852"/>
      <c r="I9" s="853"/>
      <c r="J9" s="903"/>
      <c r="K9" s="862" t="s">
        <v>459</v>
      </c>
      <c r="L9" s="863"/>
      <c r="M9" s="851" t="s">
        <v>125</v>
      </c>
      <c r="N9" s="852"/>
      <c r="O9" s="852"/>
      <c r="P9" s="853"/>
      <c r="Q9" s="123"/>
      <c r="R9" s="415">
        <v>3</v>
      </c>
      <c r="S9" s="144" t="s">
        <v>757</v>
      </c>
      <c r="T9" s="450">
        <v>44.1</v>
      </c>
      <c r="U9" s="450">
        <v>47.1</v>
      </c>
      <c r="V9" s="450">
        <v>5.9</v>
      </c>
      <c r="W9" s="450">
        <v>0</v>
      </c>
      <c r="X9" s="451"/>
      <c r="Y9" s="451"/>
      <c r="Z9" s="451"/>
      <c r="AA9" s="451"/>
      <c r="AB9" s="451"/>
      <c r="AC9" s="451"/>
      <c r="AD9" s="451"/>
      <c r="AE9" s="145">
        <f t="shared" si="1"/>
        <v>97.100000000000009</v>
      </c>
      <c r="AF9" s="123"/>
      <c r="AG9" s="137"/>
      <c r="AH9" s="140" t="str">
        <f>IF(COUNTIF(AI9:AR9,"○")&gt;=2,"○の選択は1つでお願いします",IF(AG9&lt;&gt;"",VLOOKUP(AG9,'基礎データ（質問）'!N7:AS141,2,FALSE),""))</f>
        <v/>
      </c>
      <c r="AI9" s="141"/>
      <c r="AJ9" s="141"/>
      <c r="AK9" s="141"/>
      <c r="AL9" s="141"/>
      <c r="AM9" s="141"/>
      <c r="AN9" s="141"/>
      <c r="AO9" s="141"/>
      <c r="AP9" s="141"/>
      <c r="AQ9" s="141"/>
      <c r="AR9" s="141"/>
      <c r="AS9" s="130"/>
      <c r="AT9" s="123"/>
      <c r="AU9" s="143" t="s">
        <v>126</v>
      </c>
      <c r="AV9" s="464"/>
      <c r="AW9" s="464"/>
      <c r="AX9" s="464"/>
      <c r="AY9" s="160"/>
      <c r="AZ9" s="160"/>
      <c r="BA9" s="160"/>
      <c r="BB9" s="160"/>
      <c r="BC9" s="160"/>
      <c r="BD9" s="160"/>
      <c r="BE9" s="160"/>
      <c r="BF9" s="160"/>
      <c r="BG9" s="160"/>
      <c r="BH9" s="160"/>
      <c r="BI9" s="160"/>
      <c r="BJ9" s="160"/>
    </row>
    <row r="10" spans="1:62" ht="40" customHeight="1">
      <c r="B10" s="123"/>
      <c r="C10" s="915"/>
      <c r="D10" s="830" t="s">
        <v>335</v>
      </c>
      <c r="E10" s="831"/>
      <c r="F10" s="832">
        <v>45</v>
      </c>
      <c r="G10" s="833"/>
      <c r="H10" s="833"/>
      <c r="I10" s="834"/>
      <c r="J10" s="903"/>
      <c r="K10" s="875" t="s">
        <v>437</v>
      </c>
      <c r="L10" s="876"/>
      <c r="M10" s="841">
        <v>36.200000000000003</v>
      </c>
      <c r="N10" s="842"/>
      <c r="O10" s="842"/>
      <c r="P10" s="843"/>
      <c r="Q10" s="123"/>
      <c r="R10" s="415">
        <v>4</v>
      </c>
      <c r="S10" s="144" t="s">
        <v>759</v>
      </c>
      <c r="T10" s="450">
        <v>2.9</v>
      </c>
      <c r="U10" s="450">
        <v>5.9</v>
      </c>
      <c r="V10" s="450">
        <v>11.8</v>
      </c>
      <c r="W10" s="450">
        <v>11.8</v>
      </c>
      <c r="X10" s="451">
        <v>26.5</v>
      </c>
      <c r="Y10" s="451">
        <v>41.2</v>
      </c>
      <c r="Z10" s="451"/>
      <c r="AA10" s="451"/>
      <c r="AB10" s="451"/>
      <c r="AC10" s="451"/>
      <c r="AD10" s="451"/>
      <c r="AE10" s="145">
        <f t="shared" si="1"/>
        <v>100.10000000000001</v>
      </c>
      <c r="AF10" s="123"/>
      <c r="AG10" s="137"/>
      <c r="AH10" s="140" t="str">
        <f>IF(COUNTIF(AI10:AR10,"○")&gt;=2,"○の選択は1つでお願いします",IF(AG10&lt;&gt;"",VLOOKUP(AG10,'基礎データ（質問）'!N8:AS142,2,FALSE),""))</f>
        <v/>
      </c>
      <c r="AI10" s="141"/>
      <c r="AJ10" s="141"/>
      <c r="AK10" s="141"/>
      <c r="AL10" s="141"/>
      <c r="AM10" s="141"/>
      <c r="AN10" s="141"/>
      <c r="AO10" s="141"/>
      <c r="AP10" s="141"/>
      <c r="AQ10" s="141"/>
      <c r="AR10" s="141"/>
      <c r="AS10" s="130"/>
      <c r="AT10" s="123"/>
      <c r="AU10" s="143"/>
      <c r="AV10" s="464" t="s">
        <v>213</v>
      </c>
      <c r="AW10" s="464" t="s">
        <v>212</v>
      </c>
      <c r="AX10" s="464"/>
      <c r="AY10" s="160"/>
      <c r="AZ10" s="160"/>
      <c r="BA10" s="160"/>
      <c r="BB10" s="160"/>
      <c r="BC10" s="160"/>
      <c r="BD10" s="160"/>
      <c r="BE10" s="160"/>
      <c r="BF10" s="160"/>
      <c r="BG10" s="160"/>
      <c r="BH10" s="160"/>
      <c r="BI10" s="160"/>
      <c r="BJ10" s="160"/>
    </row>
    <row r="11" spans="1:62" ht="40" customHeight="1">
      <c r="B11" s="123"/>
      <c r="C11" s="915"/>
      <c r="D11" s="830" t="s">
        <v>336</v>
      </c>
      <c r="E11" s="831"/>
      <c r="F11" s="832">
        <v>50</v>
      </c>
      <c r="G11" s="833"/>
      <c r="H11" s="833"/>
      <c r="I11" s="834"/>
      <c r="J11" s="903"/>
      <c r="K11" s="875" t="s">
        <v>341</v>
      </c>
      <c r="L11" s="876"/>
      <c r="M11" s="832">
        <v>31.5</v>
      </c>
      <c r="N11" s="833"/>
      <c r="O11" s="833"/>
      <c r="P11" s="834"/>
      <c r="Q11" s="123"/>
      <c r="R11" s="415">
        <v>5</v>
      </c>
      <c r="S11" s="144" t="s">
        <v>760</v>
      </c>
      <c r="T11" s="450">
        <v>38.200000000000003</v>
      </c>
      <c r="U11" s="450">
        <v>8.8000000000000007</v>
      </c>
      <c r="V11" s="450">
        <v>17.600000000000001</v>
      </c>
      <c r="W11" s="450">
        <v>14.7</v>
      </c>
      <c r="X11" s="451">
        <v>17.600000000000001</v>
      </c>
      <c r="Y11" s="451">
        <v>2.9</v>
      </c>
      <c r="Z11" s="451"/>
      <c r="AA11" s="451"/>
      <c r="AB11" s="451"/>
      <c r="AC11" s="451"/>
      <c r="AD11" s="451"/>
      <c r="AE11" s="146">
        <f t="shared" si="1"/>
        <v>99.800000000000011</v>
      </c>
      <c r="AF11" s="123"/>
      <c r="AG11" s="137"/>
      <c r="AH11" s="140" t="str">
        <f>IF(COUNTIF(AI11:AR11,"○")&gt;=2,"○の選択は1つでお願いします",IF(AG11&lt;&gt;"",VLOOKUP(AG11,'基礎データ（質問）'!N9:AS142,2,FALSE),""))</f>
        <v/>
      </c>
      <c r="AI11" s="141"/>
      <c r="AJ11" s="141"/>
      <c r="AK11" s="141"/>
      <c r="AL11" s="141"/>
      <c r="AM11" s="141"/>
      <c r="AN11" s="141"/>
      <c r="AO11" s="141"/>
      <c r="AP11" s="141"/>
      <c r="AQ11" s="141"/>
      <c r="AR11" s="141"/>
      <c r="AS11" s="130"/>
      <c r="AT11" s="123"/>
      <c r="AU11" s="143"/>
      <c r="AV11" s="464" t="s">
        <v>214</v>
      </c>
      <c r="AW11" s="464" t="s">
        <v>732</v>
      </c>
      <c r="AX11" s="464">
        <f>IF(AV11&lt;&gt;"",1,"")</f>
        <v>1</v>
      </c>
      <c r="AY11" s="160"/>
      <c r="AZ11" s="160"/>
      <c r="BA11" s="160"/>
      <c r="BB11" s="160"/>
      <c r="BC11" s="160"/>
      <c r="BD11" s="160"/>
      <c r="BE11" s="160"/>
      <c r="BF11" s="160"/>
      <c r="BG11" s="160"/>
      <c r="BH11" s="160"/>
      <c r="BI11" s="160"/>
      <c r="BJ11" s="160"/>
    </row>
    <row r="12" spans="1:62" ht="40" customHeight="1">
      <c r="B12" s="123"/>
      <c r="C12" s="915"/>
      <c r="D12" s="830" t="s">
        <v>337</v>
      </c>
      <c r="E12" s="831"/>
      <c r="F12" s="832">
        <v>56.8</v>
      </c>
      <c r="G12" s="833"/>
      <c r="H12" s="833"/>
      <c r="I12" s="834"/>
      <c r="J12" s="903"/>
      <c r="K12" s="875" t="s">
        <v>343</v>
      </c>
      <c r="L12" s="876"/>
      <c r="M12" s="832">
        <v>47.3</v>
      </c>
      <c r="N12" s="833"/>
      <c r="O12" s="833"/>
      <c r="P12" s="834"/>
      <c r="Q12" s="123"/>
      <c r="R12" s="415">
        <v>6</v>
      </c>
      <c r="S12" s="144" t="str">
        <f ca="1">IF(R12&lt;&gt;"",INDIRECT("'基礎データ（質問）'!B"&amp;2*R12+3),"")</f>
        <v>普段（月曜日から金曜日）、１日当たりどれくらいの時間、携帯電話やスマートフォンでSNSや動画視聴などをしますか（携帯電話やスマートフォンを使って学習する時間やゲームをする時間は除く）</v>
      </c>
      <c r="T12" s="450">
        <v>41.2</v>
      </c>
      <c r="U12" s="450">
        <v>17.600000000000001</v>
      </c>
      <c r="V12" s="450">
        <v>11.8</v>
      </c>
      <c r="W12" s="450">
        <v>20.6</v>
      </c>
      <c r="X12" s="450">
        <v>5.9</v>
      </c>
      <c r="Y12" s="452">
        <v>2.9</v>
      </c>
      <c r="Z12" s="451">
        <v>0</v>
      </c>
      <c r="AA12" s="451"/>
      <c r="AB12" s="451"/>
      <c r="AC12" s="451"/>
      <c r="AD12" s="451"/>
      <c r="AE12" s="147">
        <f t="shared" si="1"/>
        <v>100.00000000000003</v>
      </c>
      <c r="AF12" s="123"/>
      <c r="AG12" s="137"/>
      <c r="AH12" s="140" t="str">
        <f>IF(COUNTIF(AI12:AR12,"○")&gt;=2,"○の選択は1つでお願いします",IF(AG12&lt;&gt;"",VLOOKUP(AG12,'基礎データ（質問）'!N10:AS142,2,FALSE),""))</f>
        <v/>
      </c>
      <c r="AI12" s="141"/>
      <c r="AJ12" s="141"/>
      <c r="AK12" s="141"/>
      <c r="AL12" s="141"/>
      <c r="AM12" s="141"/>
      <c r="AN12" s="141"/>
      <c r="AO12" s="141"/>
      <c r="AP12" s="141"/>
      <c r="AQ12" s="141"/>
      <c r="AR12" s="141"/>
      <c r="AS12" s="130"/>
      <c r="AT12" s="123"/>
      <c r="AU12" s="465"/>
      <c r="AV12" s="464" t="str">
        <f>IF(R12&lt;&gt;"",AW12,"")</f>
        <v>6_生徒質問より(2)</v>
      </c>
      <c r="AW12" s="464" t="s">
        <v>733</v>
      </c>
      <c r="AX12" s="464">
        <f>IF(COUNTIF($AV:$AV,AW12)=1,MAX($AX11:AX$11)+1,"")</f>
        <v>2</v>
      </c>
      <c r="AY12" s="160"/>
      <c r="AZ12" s="160"/>
      <c r="BA12" s="160"/>
      <c r="BB12" s="160"/>
      <c r="BC12" s="160"/>
      <c r="BD12" s="160"/>
      <c r="BE12" s="160"/>
      <c r="BF12" s="160"/>
      <c r="BG12" s="160"/>
      <c r="BH12" s="160"/>
      <c r="BI12" s="160"/>
      <c r="BJ12" s="160"/>
    </row>
    <row r="13" spans="1:62" ht="40" customHeight="1" thickBot="1">
      <c r="A13" s="122" t="s">
        <v>77</v>
      </c>
      <c r="B13" s="123"/>
      <c r="C13" s="915"/>
      <c r="D13" s="835" t="s">
        <v>338</v>
      </c>
      <c r="E13" s="836"/>
      <c r="F13" s="841">
        <v>45</v>
      </c>
      <c r="G13" s="842"/>
      <c r="H13" s="842"/>
      <c r="I13" s="843"/>
      <c r="J13" s="904"/>
      <c r="K13" s="894" t="s">
        <v>342</v>
      </c>
      <c r="L13" s="895"/>
      <c r="M13" s="896">
        <v>42.6</v>
      </c>
      <c r="N13" s="897"/>
      <c r="O13" s="897"/>
      <c r="P13" s="898"/>
      <c r="Q13" s="123"/>
      <c r="R13" s="415">
        <v>7</v>
      </c>
      <c r="S13" s="144" t="str">
        <f t="shared" ca="1" si="0"/>
        <v>携帯電話・スマートフォンやコンピュータの使い方について、家の人と約束したことを守っていますか</v>
      </c>
      <c r="T13" s="451">
        <v>26.5</v>
      </c>
      <c r="U13" s="451">
        <v>52.9</v>
      </c>
      <c r="V13" s="451">
        <v>2.9</v>
      </c>
      <c r="W13" s="451">
        <v>0</v>
      </c>
      <c r="X13" s="451">
        <v>14.7</v>
      </c>
      <c r="Y13" s="451">
        <v>2.9</v>
      </c>
      <c r="Z13" s="451"/>
      <c r="AA13" s="451"/>
      <c r="AB13" s="451"/>
      <c r="AC13" s="451"/>
      <c r="AD13" s="451"/>
      <c r="AE13" s="149">
        <f t="shared" si="1"/>
        <v>99.90000000000002</v>
      </c>
      <c r="AF13" s="123"/>
      <c r="AG13" s="137"/>
      <c r="AH13" s="140" t="str">
        <f>IF(COUNTIF(AI13:AR13,"○")&gt;=2,"○の選択は1つでお願いします",IF(AG13&lt;&gt;"",VLOOKUP(AG13,'基礎データ（質問）'!N11:AS143,2,FALSE),""))</f>
        <v/>
      </c>
      <c r="AI13" s="141"/>
      <c r="AJ13" s="141"/>
      <c r="AK13" s="141"/>
      <c r="AL13" s="141"/>
      <c r="AM13" s="141"/>
      <c r="AN13" s="141"/>
      <c r="AO13" s="141"/>
      <c r="AP13" s="141"/>
      <c r="AQ13" s="141"/>
      <c r="AR13" s="141"/>
      <c r="AS13" s="123"/>
      <c r="AT13" s="123"/>
      <c r="AU13" s="465"/>
      <c r="AV13" s="464" t="str">
        <f>IF(R17&lt;&gt;"",AW13,"")</f>
        <v>6_生徒質問より(3)</v>
      </c>
      <c r="AW13" s="464" t="s">
        <v>734</v>
      </c>
      <c r="AX13" s="464">
        <f>IF(COUNTIF($AV:$AV,AW13)=1,MAX($AX$11:AX12)+1,"")</f>
        <v>3</v>
      </c>
      <c r="AY13" s="160"/>
      <c r="AZ13" s="160"/>
      <c r="BA13" s="160"/>
      <c r="BB13" s="160"/>
      <c r="BC13" s="160"/>
      <c r="BD13" s="160"/>
      <c r="BE13" s="160"/>
      <c r="BF13" s="160"/>
      <c r="BG13" s="160"/>
      <c r="BH13" s="160"/>
      <c r="BI13" s="160"/>
      <c r="BJ13" s="160"/>
    </row>
    <row r="14" spans="1:62" ht="40" customHeight="1">
      <c r="A14" s="122" t="s">
        <v>127</v>
      </c>
      <c r="B14" s="123"/>
      <c r="C14" s="915"/>
      <c r="D14" s="912" t="s">
        <v>339</v>
      </c>
      <c r="E14" s="913"/>
      <c r="F14" s="900">
        <v>56.8</v>
      </c>
      <c r="G14" s="900"/>
      <c r="H14" s="900"/>
      <c r="I14" s="901"/>
      <c r="J14" s="418"/>
      <c r="K14" s="124"/>
      <c r="L14" s="124"/>
      <c r="M14" s="236"/>
      <c r="N14" s="236"/>
      <c r="O14" s="236"/>
      <c r="P14" s="237"/>
      <c r="Q14" s="123"/>
      <c r="R14" s="415">
        <v>8</v>
      </c>
      <c r="S14" s="144" t="str">
        <f t="shared" ca="1" si="0"/>
        <v>健康にすごすために、授業で学習したことや保健室の先生などから教えられたことを、普段の生活に役立てていますか</v>
      </c>
      <c r="T14" s="451">
        <v>23.5</v>
      </c>
      <c r="U14" s="451">
        <v>50</v>
      </c>
      <c r="V14" s="451">
        <v>20.6</v>
      </c>
      <c r="W14" s="451">
        <v>5.9</v>
      </c>
      <c r="X14" s="451"/>
      <c r="Y14" s="451"/>
      <c r="Z14" s="451"/>
      <c r="AA14" s="451"/>
      <c r="AB14" s="451"/>
      <c r="AC14" s="451"/>
      <c r="AD14" s="451"/>
      <c r="AE14" s="150">
        <f t="shared" si="1"/>
        <v>100</v>
      </c>
      <c r="AF14" s="123"/>
      <c r="AG14" s="137"/>
      <c r="AH14" s="140" t="str">
        <f>IF(COUNTIF(AI14:AR14,"○")&gt;=2,"○の選択は1つでお願いします",IF(AG14&lt;&gt;"",VLOOKUP(AG14,'基礎データ（質問）'!N12:AS144,2,FALSE),""))</f>
        <v/>
      </c>
      <c r="AI14" s="141"/>
      <c r="AJ14" s="141"/>
      <c r="AK14" s="141"/>
      <c r="AL14" s="141"/>
      <c r="AM14" s="141"/>
      <c r="AN14" s="141"/>
      <c r="AO14" s="141"/>
      <c r="AP14" s="141"/>
      <c r="AQ14" s="141"/>
      <c r="AR14" s="141"/>
      <c r="AS14" s="123"/>
      <c r="AT14" s="123"/>
      <c r="AU14" s="465"/>
      <c r="AV14" s="464" t="str">
        <f>IF(R22&lt;&gt;"",AW14,"")</f>
        <v>6_生徒質問より(4)</v>
      </c>
      <c r="AW14" s="464" t="s">
        <v>735</v>
      </c>
      <c r="AX14" s="464">
        <f>IF(COUNTIF($AV:$AV,AW14)=1,MAX($AX$11:AX13)+1,"")</f>
        <v>4</v>
      </c>
      <c r="AY14" s="160"/>
      <c r="AZ14" s="160"/>
      <c r="BA14" s="160"/>
      <c r="BB14" s="160"/>
      <c r="BC14" s="160"/>
      <c r="BD14" s="160"/>
      <c r="BE14" s="160"/>
      <c r="BF14" s="160"/>
      <c r="BG14" s="160"/>
      <c r="BH14" s="160"/>
      <c r="BI14" s="160"/>
      <c r="BJ14" s="160"/>
    </row>
    <row r="15" spans="1:62" ht="40" customHeight="1" thickBot="1">
      <c r="A15" s="122" t="s">
        <v>128</v>
      </c>
      <c r="B15" s="123"/>
      <c r="C15" s="916"/>
      <c r="D15" s="837" t="s">
        <v>340</v>
      </c>
      <c r="E15" s="838"/>
      <c r="F15" s="839">
        <v>39.9</v>
      </c>
      <c r="G15" s="839"/>
      <c r="H15" s="839"/>
      <c r="I15" s="840"/>
      <c r="J15" s="336"/>
      <c r="K15" s="264"/>
      <c r="L15" s="264"/>
      <c r="M15" s="899"/>
      <c r="N15" s="899"/>
      <c r="O15" s="899"/>
      <c r="P15" s="899"/>
      <c r="Q15" s="123"/>
      <c r="R15" s="415">
        <v>9</v>
      </c>
      <c r="S15" s="144" t="str">
        <f t="shared" ca="1" si="0"/>
        <v>自分には、よいところがあると思いますか</v>
      </c>
      <c r="T15" s="451">
        <v>23.5</v>
      </c>
      <c r="U15" s="451">
        <v>52.9</v>
      </c>
      <c r="V15" s="451">
        <v>14.7</v>
      </c>
      <c r="W15" s="451">
        <v>8.8000000000000007</v>
      </c>
      <c r="X15" s="451"/>
      <c r="Y15" s="451"/>
      <c r="Z15" s="451"/>
      <c r="AA15" s="451"/>
      <c r="AB15" s="451"/>
      <c r="AC15" s="451"/>
      <c r="AD15" s="451"/>
      <c r="AE15" s="151"/>
      <c r="AF15" s="123"/>
      <c r="AG15" s="137"/>
      <c r="AH15" s="140" t="str">
        <f>IF(COUNTIF(AI15:AR15,"○")&gt;=2,"○の選択は1つでお願いします",IF(AG15&lt;&gt;"",VLOOKUP(AG15,'基礎データ（質問）'!N13:AS145,2,FALSE),""))</f>
        <v/>
      </c>
      <c r="AI15" s="141"/>
      <c r="AJ15" s="141"/>
      <c r="AK15" s="141"/>
      <c r="AL15" s="141"/>
      <c r="AM15" s="141"/>
      <c r="AN15" s="141"/>
      <c r="AO15" s="141"/>
      <c r="AP15" s="141"/>
      <c r="AQ15" s="141"/>
      <c r="AR15" s="141"/>
      <c r="AS15" s="123"/>
      <c r="AT15" s="123"/>
      <c r="AU15" s="465"/>
      <c r="AV15" s="464">
        <f>IF(R27&lt;&gt;"",AW15,"")</f>
        <v>0</v>
      </c>
      <c r="AW15" s="464"/>
      <c r="AX15" s="464">
        <f>IF(COUNTIF($AV:$AV,AW15)=1,MAX($AX$11:AX14)+1,"")</f>
        <v>5</v>
      </c>
      <c r="AY15" s="160"/>
      <c r="AZ15" s="160"/>
      <c r="BA15" s="160"/>
      <c r="BB15" s="160"/>
      <c r="BC15" s="160"/>
      <c r="BD15" s="160"/>
      <c r="BE15" s="160"/>
      <c r="BF15" s="160"/>
      <c r="BG15" s="160"/>
      <c r="BH15" s="160"/>
      <c r="BI15" s="160"/>
      <c r="BJ15" s="160"/>
    </row>
    <row r="16" spans="1:62" ht="40" customHeight="1">
      <c r="B16" s="123"/>
      <c r="C16" s="336"/>
      <c r="D16" s="870"/>
      <c r="E16" s="870"/>
      <c r="F16" s="873"/>
      <c r="G16" s="873"/>
      <c r="H16" s="873"/>
      <c r="I16" s="873"/>
      <c r="J16" s="336"/>
      <c r="K16" s="264"/>
      <c r="L16" s="264"/>
      <c r="M16" s="874"/>
      <c r="N16" s="874"/>
      <c r="O16" s="874"/>
      <c r="P16" s="874"/>
      <c r="Q16" s="123"/>
      <c r="R16" s="415">
        <v>10</v>
      </c>
      <c r="S16" s="144" t="str">
        <f t="shared" ca="1" si="0"/>
        <v>先生は、あなたのよいところを認めてくれていると思いますか</v>
      </c>
      <c r="T16" s="451">
        <v>38.200000000000003</v>
      </c>
      <c r="U16" s="451">
        <v>55.9</v>
      </c>
      <c r="V16" s="451">
        <v>2.9</v>
      </c>
      <c r="W16" s="451">
        <v>2.9</v>
      </c>
      <c r="X16" s="451"/>
      <c r="Y16" s="451"/>
      <c r="Z16" s="451"/>
      <c r="AA16" s="451"/>
      <c r="AB16" s="451"/>
      <c r="AC16" s="451"/>
      <c r="AD16" s="451"/>
      <c r="AE16" s="151"/>
      <c r="AF16" s="123"/>
      <c r="AG16" s="137"/>
      <c r="AH16" s="140" t="str">
        <f>IF(COUNTIF(AI16:AR16,"○")&gt;=2,"○の選択は1つでお願いします",IF(AG16&lt;&gt;"",VLOOKUP(AG16,'基礎データ（質問）'!N14:AS146,2,FALSE),""))</f>
        <v/>
      </c>
      <c r="AI16" s="141"/>
      <c r="AJ16" s="141"/>
      <c r="AK16" s="141"/>
      <c r="AL16" s="141"/>
      <c r="AM16" s="141"/>
      <c r="AN16" s="141"/>
      <c r="AO16" s="141"/>
      <c r="AP16" s="141"/>
      <c r="AQ16" s="141"/>
      <c r="AR16" s="141"/>
      <c r="AS16" s="123"/>
      <c r="AT16" s="123"/>
      <c r="AU16" s="465"/>
      <c r="AV16" s="464" t="s">
        <v>215</v>
      </c>
      <c r="AW16" s="464" t="s">
        <v>736</v>
      </c>
      <c r="AX16" s="464">
        <f>IF(AV16&lt;&gt;"",-1,"")</f>
        <v>-1</v>
      </c>
      <c r="AY16" s="160"/>
      <c r="AZ16" s="160"/>
      <c r="BA16" s="160"/>
      <c r="BB16" s="160"/>
      <c r="BC16" s="160"/>
      <c r="BD16" s="160"/>
      <c r="BE16" s="160"/>
      <c r="BF16" s="160"/>
      <c r="BG16" s="160"/>
      <c r="BH16" s="160"/>
      <c r="BI16" s="160"/>
      <c r="BJ16" s="160"/>
    </row>
    <row r="17" spans="1:62" ht="40" customHeight="1">
      <c r="B17" s="123"/>
      <c r="C17" s="908" t="s">
        <v>454</v>
      </c>
      <c r="D17" s="869" t="s">
        <v>325</v>
      </c>
      <c r="E17" s="869"/>
      <c r="F17" s="872"/>
      <c r="G17" s="872"/>
      <c r="H17" s="872"/>
      <c r="I17" s="872"/>
      <c r="J17" s="336"/>
      <c r="K17" s="334"/>
      <c r="L17" s="334"/>
      <c r="M17" s="909"/>
      <c r="N17" s="909"/>
      <c r="O17" s="909"/>
      <c r="P17" s="909"/>
      <c r="Q17" s="123"/>
      <c r="R17" s="415">
        <v>11</v>
      </c>
      <c r="S17" s="144" t="str">
        <f t="shared" ca="1" si="0"/>
        <v>将来の夢や目標を持っていますか</v>
      </c>
      <c r="T17" s="451">
        <v>35.299999999999997</v>
      </c>
      <c r="U17" s="451">
        <v>38.200000000000003</v>
      </c>
      <c r="V17" s="451">
        <v>17.600000000000001</v>
      </c>
      <c r="W17" s="451">
        <v>8.8000000000000007</v>
      </c>
      <c r="X17" s="451"/>
      <c r="Y17" s="451"/>
      <c r="Z17" s="451"/>
      <c r="AA17" s="451"/>
      <c r="AB17" s="451"/>
      <c r="AC17" s="451"/>
      <c r="AD17" s="451"/>
      <c r="AE17" s="151"/>
      <c r="AF17" s="123"/>
      <c r="AG17" s="137"/>
      <c r="AH17" s="140" t="str">
        <f>IF(COUNTIF(AI17:AR17,"○")&gt;=2,"○の選択は1つでお願いします",IF(AG17&lt;&gt;"",VLOOKUP(AG17,'基礎データ（質問）'!N15:AS147,2,FALSE),""))</f>
        <v/>
      </c>
      <c r="AI17" s="141"/>
      <c r="AJ17" s="141"/>
      <c r="AK17" s="141"/>
      <c r="AL17" s="141"/>
      <c r="AM17" s="141"/>
      <c r="AN17" s="141"/>
      <c r="AO17" s="141"/>
      <c r="AP17" s="141"/>
      <c r="AQ17" s="141"/>
      <c r="AR17" s="141"/>
      <c r="AS17" s="123"/>
      <c r="AT17" s="123"/>
      <c r="AU17" s="466"/>
      <c r="AV17" s="464" t="str">
        <f>IF(AG12&lt;&gt;"","7_学校質問紙より(2)","")</f>
        <v/>
      </c>
      <c r="AW17" s="464" t="s">
        <v>737</v>
      </c>
      <c r="AX17" s="464" t="str">
        <f>IF(COUNTIF($AV:$AV,AW17)=1,MIN($AX$16:AX16)-1,"")</f>
        <v/>
      </c>
      <c r="AY17" s="160"/>
      <c r="AZ17" s="160"/>
      <c r="BA17" s="160"/>
      <c r="BB17" s="160"/>
      <c r="BC17" s="160"/>
      <c r="BD17" s="160"/>
      <c r="BE17" s="160"/>
      <c r="BF17" s="160"/>
      <c r="BG17" s="160"/>
      <c r="BH17" s="160"/>
      <c r="BI17" s="160"/>
      <c r="BJ17" s="160"/>
    </row>
    <row r="18" spans="1:62" ht="40" customHeight="1">
      <c r="B18" s="123"/>
      <c r="C18" s="908"/>
      <c r="D18" s="869" t="s">
        <v>97</v>
      </c>
      <c r="E18" s="869"/>
      <c r="F18" s="871"/>
      <c r="G18" s="871"/>
      <c r="H18" s="871"/>
      <c r="I18" s="871"/>
      <c r="J18" s="336"/>
      <c r="K18" s="272"/>
      <c r="L18" s="272"/>
      <c r="M18" s="874"/>
      <c r="N18" s="874"/>
      <c r="O18" s="874"/>
      <c r="P18" s="874"/>
      <c r="Q18" s="123"/>
      <c r="R18" s="415">
        <v>12</v>
      </c>
      <c r="S18" s="144" t="str">
        <f t="shared" ca="1" si="0"/>
        <v>人が困っているときは、進んで助けていますか</v>
      </c>
      <c r="T18" s="451">
        <v>44.1</v>
      </c>
      <c r="U18" s="451">
        <v>47.1</v>
      </c>
      <c r="V18" s="451">
        <v>8.8000000000000007</v>
      </c>
      <c r="W18" s="451">
        <v>0</v>
      </c>
      <c r="X18" s="451"/>
      <c r="Y18" s="451"/>
      <c r="Z18" s="451"/>
      <c r="AA18" s="451"/>
      <c r="AB18" s="451"/>
      <c r="AC18" s="451"/>
      <c r="AD18" s="451"/>
      <c r="AE18" s="147"/>
      <c r="AF18" s="123"/>
      <c r="AG18" s="137"/>
      <c r="AH18" s="140" t="str">
        <f>IF(COUNTIF(AI18:AR18,"○")&gt;=2,"○の選択は1つでお願いします",IF(AG18&lt;&gt;"",VLOOKUP(AG18,'基礎データ（質問）'!N16:AS148,2,FALSE),""))</f>
        <v/>
      </c>
      <c r="AI18" s="141"/>
      <c r="AJ18" s="141"/>
      <c r="AK18" s="141"/>
      <c r="AL18" s="141"/>
      <c r="AM18" s="141"/>
      <c r="AN18" s="141"/>
      <c r="AO18" s="141"/>
      <c r="AP18" s="141"/>
      <c r="AQ18" s="141"/>
      <c r="AR18" s="141"/>
      <c r="AS18" s="123"/>
      <c r="AT18" s="123"/>
      <c r="AU18" s="466"/>
      <c r="AV18" s="464" t="str">
        <f>IF(AG17&lt;&gt;"","7_学校質問紙より(3)","")</f>
        <v/>
      </c>
      <c r="AW18" s="464" t="s">
        <v>738</v>
      </c>
      <c r="AX18" s="464" t="str">
        <f>IF(COUNTIF($AV:$AV,AW18)=1,MIN($AX$16:AX17)-1,"")</f>
        <v/>
      </c>
      <c r="AY18" s="160"/>
      <c r="AZ18" s="160"/>
      <c r="BA18" s="160"/>
      <c r="BB18" s="160"/>
      <c r="BC18" s="160"/>
      <c r="BD18" s="160"/>
      <c r="BE18" s="160"/>
      <c r="BF18" s="160"/>
      <c r="BG18" s="160"/>
      <c r="BH18" s="160"/>
      <c r="BI18" s="160"/>
      <c r="BJ18" s="160"/>
    </row>
    <row r="19" spans="1:62" ht="40" customHeight="1">
      <c r="A19" s="122" t="s">
        <v>129</v>
      </c>
      <c r="B19" s="123"/>
      <c r="C19" s="908"/>
      <c r="D19" s="893" t="s">
        <v>460</v>
      </c>
      <c r="E19" s="893"/>
      <c r="F19" s="910" t="s">
        <v>344</v>
      </c>
      <c r="G19" s="911"/>
      <c r="H19" s="911"/>
      <c r="I19" s="911"/>
      <c r="J19" s="336"/>
      <c r="K19" s="272"/>
      <c r="L19" s="272"/>
      <c r="M19" s="874"/>
      <c r="N19" s="874"/>
      <c r="O19" s="874"/>
      <c r="P19" s="874"/>
      <c r="Q19" s="123"/>
      <c r="R19" s="415">
        <v>13</v>
      </c>
      <c r="S19" s="144" t="str">
        <f t="shared" ca="1" si="0"/>
        <v>いじめは、どんな理由があってもいけないことだと思いますか</v>
      </c>
      <c r="T19" s="451">
        <v>70.599999999999994</v>
      </c>
      <c r="U19" s="451">
        <v>23.5</v>
      </c>
      <c r="V19" s="451">
        <v>0</v>
      </c>
      <c r="W19" s="451">
        <v>5.9</v>
      </c>
      <c r="X19" s="451"/>
      <c r="Y19" s="451"/>
      <c r="Z19" s="451"/>
      <c r="AA19" s="451"/>
      <c r="AB19" s="451"/>
      <c r="AC19" s="451"/>
      <c r="AD19" s="451"/>
      <c r="AE19" s="149"/>
      <c r="AF19" s="123"/>
      <c r="AG19" s="137"/>
      <c r="AH19" s="140" t="str">
        <f>IF(COUNTIF(AI19:AR19,"○")&gt;=2,"○の選択は1つでお願いします",IF(AG19&lt;&gt;"",VLOOKUP(AG19,'基礎データ（質問）'!N17:AS149,2,FALSE),""))</f>
        <v/>
      </c>
      <c r="AI19" s="141"/>
      <c r="AJ19" s="141"/>
      <c r="AK19" s="141"/>
      <c r="AL19" s="141"/>
      <c r="AM19" s="141"/>
      <c r="AN19" s="141"/>
      <c r="AO19" s="141"/>
      <c r="AP19" s="141"/>
      <c r="AQ19" s="141"/>
      <c r="AR19" s="141"/>
      <c r="AS19" s="123"/>
      <c r="AT19" s="123"/>
      <c r="AU19" s="467"/>
      <c r="AV19" s="464" t="str">
        <f>IF(AG22&lt;&gt;"","7_学校質問紙より(4)","")</f>
        <v/>
      </c>
      <c r="AW19" s="464" t="s">
        <v>739</v>
      </c>
      <c r="AX19" s="464" t="str">
        <f>IF(COUNTIF($AV:$AV,AW19)=1,MIN($AX$16:AX18)-1,"")</f>
        <v/>
      </c>
      <c r="AY19" s="160"/>
      <c r="AZ19" s="160"/>
      <c r="BA19" s="160"/>
      <c r="BB19" s="160"/>
      <c r="BC19" s="160"/>
      <c r="BD19" s="160"/>
      <c r="BE19" s="160"/>
      <c r="BF19" s="160"/>
      <c r="BG19" s="160"/>
      <c r="BH19" s="160"/>
      <c r="BI19" s="160"/>
      <c r="BJ19" s="160"/>
    </row>
    <row r="20" spans="1:62" ht="40" customHeight="1">
      <c r="A20" s="122" t="s">
        <v>130</v>
      </c>
      <c r="B20" s="123"/>
      <c r="C20" s="908"/>
      <c r="D20" s="867" t="s">
        <v>462</v>
      </c>
      <c r="E20" s="867"/>
      <c r="F20" s="868"/>
      <c r="G20" s="868"/>
      <c r="H20" s="868"/>
      <c r="I20" s="868"/>
      <c r="J20" s="336"/>
      <c r="K20" s="272"/>
      <c r="L20" s="272"/>
      <c r="M20" s="874"/>
      <c r="N20" s="874"/>
      <c r="O20" s="874"/>
      <c r="P20" s="874"/>
      <c r="Q20" s="123"/>
      <c r="R20" s="415">
        <v>14</v>
      </c>
      <c r="S20" s="144" t="str">
        <f t="shared" ca="1" si="0"/>
        <v>困りごとや不安がある時に、先生や学校にいる大人にいつでも相談できますか</v>
      </c>
      <c r="T20" s="451">
        <v>17.600000000000001</v>
      </c>
      <c r="U20" s="451">
        <v>35.299999999999997</v>
      </c>
      <c r="V20" s="451">
        <v>32.4</v>
      </c>
      <c r="W20" s="451">
        <v>14.7</v>
      </c>
      <c r="X20" s="451"/>
      <c r="Y20" s="451"/>
      <c r="Z20" s="451"/>
      <c r="AA20" s="451"/>
      <c r="AB20" s="451"/>
      <c r="AC20" s="451"/>
      <c r="AD20" s="451"/>
      <c r="AE20" s="150"/>
      <c r="AF20" s="123"/>
      <c r="AG20" s="137"/>
      <c r="AH20" s="140" t="str">
        <f>IF(COUNTIF(AI20:AR20,"○")&gt;=2,"○の選択は1つでお願いします",IF(AG20&lt;&gt;"",VLOOKUP(AG20,'基礎データ（質問）'!N18:AS150,2,FALSE),""))</f>
        <v/>
      </c>
      <c r="AI20" s="141"/>
      <c r="AJ20" s="141"/>
      <c r="AK20" s="141"/>
      <c r="AL20" s="141"/>
      <c r="AM20" s="141"/>
      <c r="AN20" s="141"/>
      <c r="AO20" s="141"/>
      <c r="AP20" s="141"/>
      <c r="AQ20" s="141"/>
      <c r="AR20" s="141"/>
      <c r="AS20" s="123"/>
      <c r="AT20" s="123"/>
      <c r="AU20" s="465"/>
      <c r="AV20" s="464"/>
      <c r="AW20" s="464"/>
      <c r="AX20" s="464"/>
      <c r="AY20" s="160"/>
      <c r="AZ20" s="160"/>
      <c r="BA20" s="160"/>
      <c r="BB20" s="160"/>
      <c r="BC20" s="160"/>
      <c r="BD20" s="160"/>
      <c r="BE20" s="160"/>
      <c r="BF20" s="160"/>
      <c r="BG20" s="160"/>
      <c r="BH20" s="160"/>
      <c r="BI20" s="160"/>
      <c r="BJ20" s="160"/>
    </row>
    <row r="21" spans="1:62" ht="40" customHeight="1">
      <c r="A21" s="122" t="s">
        <v>131</v>
      </c>
      <c r="B21" s="123"/>
      <c r="C21" s="908"/>
      <c r="D21" s="867" t="s">
        <v>463</v>
      </c>
      <c r="E21" s="867"/>
      <c r="F21" s="868"/>
      <c r="G21" s="868"/>
      <c r="H21" s="868"/>
      <c r="I21" s="868"/>
      <c r="J21" s="336"/>
      <c r="K21" s="272"/>
      <c r="L21" s="272"/>
      <c r="M21" s="874"/>
      <c r="N21" s="874"/>
      <c r="O21" s="874"/>
      <c r="P21" s="874"/>
      <c r="Q21" s="123"/>
      <c r="R21" s="415">
        <v>15</v>
      </c>
      <c r="S21" s="144" t="str">
        <f t="shared" ca="1" si="0"/>
        <v>人の役に立つ人間になりたいと思いますか</v>
      </c>
      <c r="T21" s="451">
        <v>70.599999999999994</v>
      </c>
      <c r="U21" s="451">
        <v>26.5</v>
      </c>
      <c r="V21" s="451">
        <v>0</v>
      </c>
      <c r="W21" s="451">
        <v>0</v>
      </c>
      <c r="X21" s="451"/>
      <c r="Y21" s="451"/>
      <c r="Z21" s="451"/>
      <c r="AA21" s="451"/>
      <c r="AB21" s="451"/>
      <c r="AC21" s="451"/>
      <c r="AD21" s="451"/>
      <c r="AE21" s="151"/>
      <c r="AF21" s="123"/>
      <c r="AG21" s="137"/>
      <c r="AH21" s="140" t="str">
        <f>IF(COUNTIF(AI21:AR21,"○")&gt;=2,"○の選択は1つでお願いします",IF(AG21&lt;&gt;"",VLOOKUP(AG21,'基礎データ（質問）'!N19:AS151,2,FALSE),""))</f>
        <v/>
      </c>
      <c r="AI21" s="141"/>
      <c r="AJ21" s="141"/>
      <c r="AK21" s="141"/>
      <c r="AL21" s="141"/>
      <c r="AM21" s="141"/>
      <c r="AN21" s="141"/>
      <c r="AO21" s="141"/>
      <c r="AP21" s="141"/>
      <c r="AQ21" s="141"/>
      <c r="AR21" s="141"/>
      <c r="AS21" s="123"/>
      <c r="AT21" s="123"/>
      <c r="AU21" s="465"/>
      <c r="AV21" s="464"/>
      <c r="AW21" s="464"/>
      <c r="AX21" s="464"/>
      <c r="AY21" s="160"/>
      <c r="AZ21" s="160"/>
      <c r="BA21" s="160"/>
      <c r="BB21" s="160"/>
      <c r="BC21" s="160"/>
      <c r="BD21" s="160"/>
      <c r="BE21" s="160"/>
      <c r="BF21" s="160"/>
      <c r="BG21" s="160"/>
      <c r="BH21" s="160"/>
      <c r="BI21" s="160"/>
      <c r="BJ21" s="160"/>
    </row>
    <row r="22" spans="1:62" ht="40" customHeight="1">
      <c r="B22" s="123"/>
      <c r="C22" s="908"/>
      <c r="D22" s="867" t="s">
        <v>464</v>
      </c>
      <c r="E22" s="867"/>
      <c r="F22" s="868"/>
      <c r="G22" s="868"/>
      <c r="H22" s="868"/>
      <c r="I22" s="868"/>
      <c r="J22" s="236"/>
      <c r="P22" s="236"/>
      <c r="Q22" s="123"/>
      <c r="R22" s="415">
        <v>16</v>
      </c>
      <c r="S22" s="144" t="str">
        <f t="shared" ca="1" si="0"/>
        <v>学校に行くのは楽しいと思いますか</v>
      </c>
      <c r="T22" s="451">
        <v>29.4</v>
      </c>
      <c r="U22" s="451">
        <v>47.1</v>
      </c>
      <c r="V22" s="451">
        <v>11.8</v>
      </c>
      <c r="W22" s="451">
        <v>11.8</v>
      </c>
      <c r="X22" s="451"/>
      <c r="Y22" s="451"/>
      <c r="Z22" s="451"/>
      <c r="AA22" s="451"/>
      <c r="AB22" s="451"/>
      <c r="AC22" s="451"/>
      <c r="AD22" s="451"/>
      <c r="AE22" s="151"/>
      <c r="AF22" s="123"/>
      <c r="AG22" s="137"/>
      <c r="AH22" s="140" t="str">
        <f>IF(COUNTIF(AI22:AR22,"○")&gt;=2,"○の選択は1つでお願いします",IF(AG22&lt;&gt;"",VLOOKUP(AG22,'基礎データ（質問）'!N20:AS152,2,FALSE),""))</f>
        <v/>
      </c>
      <c r="AI22" s="141"/>
      <c r="AJ22" s="141"/>
      <c r="AK22" s="141"/>
      <c r="AL22" s="141"/>
      <c r="AM22" s="141"/>
      <c r="AN22" s="141"/>
      <c r="AO22" s="141"/>
      <c r="AP22" s="141"/>
      <c r="AQ22" s="141"/>
      <c r="AR22" s="141"/>
      <c r="AS22" s="123"/>
      <c r="AT22" s="123"/>
      <c r="AU22" s="465"/>
      <c r="AV22" s="464"/>
      <c r="AW22" s="464"/>
      <c r="AX22" s="464"/>
      <c r="AY22" s="160"/>
      <c r="AZ22" s="160"/>
      <c r="BA22" s="160"/>
      <c r="BB22" s="160"/>
      <c r="BC22" s="160"/>
      <c r="BD22" s="160"/>
      <c r="BE22" s="160"/>
      <c r="BF22" s="160"/>
      <c r="BG22" s="160"/>
      <c r="BH22" s="160"/>
      <c r="BI22" s="160"/>
      <c r="BJ22" s="160"/>
    </row>
    <row r="23" spans="1:62" ht="40" customHeight="1">
      <c r="B23" s="123"/>
      <c r="C23" s="908"/>
      <c r="D23" s="867" t="s">
        <v>465</v>
      </c>
      <c r="E23" s="867"/>
      <c r="F23" s="868"/>
      <c r="G23" s="868"/>
      <c r="H23" s="868"/>
      <c r="I23" s="868"/>
      <c r="J23" s="236"/>
      <c r="P23" s="236"/>
      <c r="Q23" s="123"/>
      <c r="R23" s="415">
        <v>17</v>
      </c>
      <c r="S23" s="144" t="str">
        <f t="shared" ca="1" si="0"/>
        <v>自分と違う意見について考えるのは楽しいと思いますか</v>
      </c>
      <c r="T23" s="451">
        <v>29.4</v>
      </c>
      <c r="U23" s="451">
        <v>41.2</v>
      </c>
      <c r="V23" s="451">
        <v>23.5</v>
      </c>
      <c r="W23" s="451">
        <v>5.9</v>
      </c>
      <c r="X23" s="451"/>
      <c r="Y23" s="451"/>
      <c r="Z23" s="451"/>
      <c r="AA23" s="451"/>
      <c r="AB23" s="451"/>
      <c r="AC23" s="451"/>
      <c r="AD23" s="451"/>
      <c r="AE23" s="151"/>
      <c r="AF23" s="123"/>
      <c r="AG23" s="137"/>
      <c r="AH23" s="140" t="str">
        <f>IF(COUNTIF(AI23:AR23,"○")&gt;=2,"○の選択は1つでお願いします",IF(AG23&lt;&gt;"",VLOOKUP(AG23,'基礎データ（質問）'!N21:AS153,2,FALSE),""))</f>
        <v/>
      </c>
      <c r="AI23" s="141"/>
      <c r="AJ23" s="141"/>
      <c r="AK23" s="141"/>
      <c r="AL23" s="141"/>
      <c r="AM23" s="141"/>
      <c r="AN23" s="141"/>
      <c r="AO23" s="141"/>
      <c r="AP23" s="141"/>
      <c r="AQ23" s="141"/>
      <c r="AR23" s="141"/>
      <c r="AS23" s="123"/>
      <c r="AT23" s="123"/>
      <c r="AU23" s="465"/>
      <c r="AV23" s="464"/>
      <c r="AW23" s="464"/>
      <c r="AX23" s="464"/>
      <c r="AY23" s="160"/>
      <c r="AZ23" s="160"/>
      <c r="BA23" s="160"/>
      <c r="BB23" s="160"/>
      <c r="BC23" s="160"/>
      <c r="BD23" s="160"/>
      <c r="BE23" s="160"/>
      <c r="BF23" s="160"/>
      <c r="BG23" s="160"/>
      <c r="BH23" s="160"/>
      <c r="BI23" s="160"/>
      <c r="BJ23" s="160"/>
    </row>
    <row r="24" spans="1:62" ht="40" customHeight="1" thickBot="1">
      <c r="B24" s="123"/>
      <c r="C24" s="908"/>
      <c r="D24" s="893" t="s">
        <v>467</v>
      </c>
      <c r="E24" s="893"/>
      <c r="F24" s="868"/>
      <c r="G24" s="868"/>
      <c r="H24" s="868"/>
      <c r="I24" s="868"/>
      <c r="J24" s="236"/>
      <c r="P24" s="236"/>
      <c r="Q24" s="123"/>
      <c r="R24" s="415">
        <v>18</v>
      </c>
      <c r="S24" s="144" t="str">
        <f t="shared" ca="1" si="0"/>
        <v>友達関係に満足していますか</v>
      </c>
      <c r="T24" s="451">
        <v>44.1</v>
      </c>
      <c r="U24" s="451">
        <v>44.1</v>
      </c>
      <c r="V24" s="451">
        <v>2.9</v>
      </c>
      <c r="W24" s="451">
        <v>8.8000000000000007</v>
      </c>
      <c r="X24" s="451"/>
      <c r="Y24" s="451"/>
      <c r="Z24" s="451"/>
      <c r="AA24" s="451"/>
      <c r="AB24" s="451"/>
      <c r="AC24" s="451"/>
      <c r="AD24" s="451"/>
      <c r="AE24" s="154"/>
      <c r="AF24" s="123"/>
      <c r="AG24" s="137"/>
      <c r="AH24" s="140" t="str">
        <f>IF(COUNTIF(AI24:AR24,"○")&gt;=2,"○の選択は1つでお願いします",IF(AG24&lt;&gt;"",VLOOKUP(AG24,'基礎データ（質問）'!N22:AS154,2,FALSE),""))</f>
        <v/>
      </c>
      <c r="AI24" s="141"/>
      <c r="AJ24" s="141"/>
      <c r="AK24" s="141"/>
      <c r="AL24" s="141"/>
      <c r="AM24" s="141"/>
      <c r="AN24" s="141"/>
      <c r="AO24" s="141"/>
      <c r="AP24" s="141"/>
      <c r="AQ24" s="141"/>
      <c r="AR24" s="141"/>
      <c r="AS24" s="123"/>
      <c r="AT24" s="123"/>
      <c r="AU24" s="465"/>
      <c r="AV24" s="464"/>
      <c r="AW24" s="464"/>
      <c r="AX24" s="464"/>
      <c r="AY24" s="160"/>
      <c r="AZ24" s="160"/>
      <c r="BA24" s="160"/>
      <c r="BB24" s="160"/>
      <c r="BC24" s="160"/>
      <c r="BD24" s="160"/>
      <c r="BE24" s="160"/>
      <c r="BF24" s="160"/>
      <c r="BG24" s="160"/>
      <c r="BH24" s="160"/>
      <c r="BI24" s="160"/>
      <c r="BJ24" s="160"/>
    </row>
    <row r="25" spans="1:62" ht="40" customHeight="1">
      <c r="B25" s="123"/>
      <c r="C25" s="336"/>
      <c r="D25" s="892"/>
      <c r="E25" s="892"/>
      <c r="F25" s="874"/>
      <c r="G25" s="874"/>
      <c r="H25" s="874"/>
      <c r="I25" s="874"/>
      <c r="J25" s="236"/>
      <c r="P25" s="236"/>
      <c r="Q25" s="123"/>
      <c r="R25" s="495">
        <v>19</v>
      </c>
      <c r="S25" s="144" t="str">
        <f t="shared" ca="1" si="0"/>
        <v>普段の生活の中で、幸せな気持ちになることはどれくらいありますか</v>
      </c>
      <c r="T25" s="496">
        <v>35.299999999999997</v>
      </c>
      <c r="U25" s="496">
        <v>52.9</v>
      </c>
      <c r="V25" s="496">
        <v>11.8</v>
      </c>
      <c r="W25" s="496">
        <v>0</v>
      </c>
      <c r="X25" s="496"/>
      <c r="Y25" s="496"/>
      <c r="Z25" s="496"/>
      <c r="AA25" s="496"/>
      <c r="AB25" s="496"/>
      <c r="AC25" s="496"/>
      <c r="AD25" s="496"/>
      <c r="AE25" s="147"/>
      <c r="AF25" s="132"/>
      <c r="AG25" s="137"/>
      <c r="AH25" s="140" t="str">
        <f>IF(COUNTIF(AI25:AR25,"○")&gt;=2,"○の選択は1つでお願いします",IF(AG25&lt;&gt;"",VLOOKUP(AG25,'基礎データ（質問）'!N23:AS155,2,FALSE),""))</f>
        <v/>
      </c>
      <c r="AI25" s="141"/>
      <c r="AJ25" s="141"/>
      <c r="AK25" s="141"/>
      <c r="AL25" s="141"/>
      <c r="AM25" s="141"/>
      <c r="AN25" s="141"/>
      <c r="AO25" s="141"/>
      <c r="AP25" s="141"/>
      <c r="AQ25" s="141"/>
      <c r="AR25" s="141"/>
      <c r="AS25" s="123"/>
      <c r="AT25" s="123"/>
      <c r="AU25" s="152"/>
      <c r="AV25" s="160"/>
      <c r="AW25" s="160"/>
      <c r="AX25" s="160"/>
      <c r="AY25" s="160"/>
      <c r="AZ25" s="160"/>
      <c r="BA25" s="160"/>
      <c r="BB25" s="160"/>
      <c r="BC25" s="160"/>
      <c r="BD25" s="160"/>
      <c r="BE25" s="160"/>
      <c r="BF25" s="160"/>
      <c r="BG25" s="160"/>
      <c r="BH25" s="160"/>
      <c r="BI25" s="160"/>
      <c r="BJ25" s="160"/>
    </row>
    <row r="26" spans="1:62" ht="40" customHeight="1">
      <c r="B26" s="123"/>
      <c r="C26" s="336"/>
      <c r="D26" s="892"/>
      <c r="E26" s="892"/>
      <c r="F26" s="874"/>
      <c r="G26" s="874"/>
      <c r="H26" s="874"/>
      <c r="I26" s="874"/>
      <c r="J26" s="236"/>
      <c r="P26" s="236"/>
      <c r="Q26" s="123"/>
      <c r="R26" s="805">
        <v>20</v>
      </c>
      <c r="S26" s="801" t="str">
        <f t="shared" ca="1" si="0"/>
        <v>分からないことや詳しく知りたいことがあったときに、自分で学び方を考え、工夫することはできていますか</v>
      </c>
      <c r="T26" s="806">
        <v>32.4</v>
      </c>
      <c r="U26" s="806">
        <v>55.9</v>
      </c>
      <c r="V26" s="806">
        <v>11.8</v>
      </c>
      <c r="W26" s="806">
        <v>0</v>
      </c>
      <c r="X26" s="806"/>
      <c r="Y26" s="806"/>
      <c r="Z26" s="806"/>
      <c r="AA26" s="806"/>
      <c r="AB26" s="806"/>
      <c r="AC26" s="806"/>
      <c r="AD26" s="807"/>
      <c r="AE26" s="147"/>
      <c r="AF26" s="132"/>
      <c r="AG26" s="137"/>
      <c r="AH26" s="140" t="str">
        <f>IF(COUNTIF(AI26:AR26,"○")&gt;=2,"○の選択は1つでお願いします",IF(AG26&lt;&gt;"",VLOOKUP(AG26,'基礎データ（質問）'!N24:AS156,2,FALSE),""))</f>
        <v/>
      </c>
      <c r="AI26" s="141"/>
      <c r="AJ26" s="141"/>
      <c r="AK26" s="141"/>
      <c r="AL26" s="141"/>
      <c r="AM26" s="141"/>
      <c r="AN26" s="141"/>
      <c r="AO26" s="141"/>
      <c r="AP26" s="141"/>
      <c r="AQ26" s="141"/>
      <c r="AR26" s="141"/>
      <c r="AS26" s="123"/>
      <c r="AT26" s="123"/>
      <c r="AU26" s="152"/>
      <c r="AV26" s="160"/>
      <c r="AW26" s="160"/>
      <c r="AX26" s="160"/>
      <c r="AY26" s="160"/>
      <c r="AZ26" s="160"/>
      <c r="BA26" s="160"/>
      <c r="BB26" s="160"/>
      <c r="BC26" s="160"/>
      <c r="BD26" s="160"/>
      <c r="BE26" s="160"/>
      <c r="BF26" s="160"/>
      <c r="BG26" s="160"/>
      <c r="BH26" s="160"/>
      <c r="BI26" s="160"/>
      <c r="BJ26" s="160"/>
    </row>
    <row r="27" spans="1:62" ht="40" customHeight="1">
      <c r="B27" s="123"/>
      <c r="C27" s="336"/>
      <c r="D27" s="892"/>
      <c r="E27" s="892"/>
      <c r="F27" s="874"/>
      <c r="G27" s="874"/>
      <c r="H27" s="874"/>
      <c r="I27" s="874"/>
      <c r="J27" s="236"/>
      <c r="P27" s="236"/>
      <c r="Q27" s="123"/>
      <c r="R27" s="803">
        <v>26</v>
      </c>
      <c r="S27" s="802" t="str">
        <f t="shared" ca="1" si="0"/>
        <v>放課後や週末に何をして過ごすことが多いですか（複数選択）</v>
      </c>
      <c r="T27" s="804">
        <v>55.9</v>
      </c>
      <c r="U27" s="804">
        <v>29.4</v>
      </c>
      <c r="V27" s="804">
        <v>0</v>
      </c>
      <c r="W27" s="804">
        <v>20.6</v>
      </c>
      <c r="X27" s="804">
        <v>32.4</v>
      </c>
      <c r="Y27" s="804">
        <v>26.5</v>
      </c>
      <c r="Z27" s="804">
        <v>94.1</v>
      </c>
      <c r="AA27" s="804">
        <v>64.7</v>
      </c>
      <c r="AB27" s="804">
        <v>67.599999999999994</v>
      </c>
      <c r="AC27" s="804"/>
      <c r="AD27" s="804"/>
      <c r="AE27" s="127"/>
      <c r="AF27" s="491"/>
      <c r="AI27" s="128"/>
      <c r="AJ27" s="128"/>
      <c r="AK27" s="128"/>
      <c r="AL27" s="128"/>
      <c r="AM27" s="128"/>
      <c r="AN27" s="128"/>
      <c r="AO27" s="128"/>
      <c r="AP27" s="128"/>
      <c r="AQ27" s="128"/>
      <c r="AR27" s="128"/>
      <c r="AS27" s="123"/>
      <c r="AT27" s="123"/>
      <c r="AU27" s="152"/>
      <c r="AV27" s="160"/>
      <c r="AW27" s="160"/>
      <c r="AX27" s="160"/>
      <c r="AY27" s="160"/>
      <c r="AZ27" s="160"/>
      <c r="BA27" s="160"/>
      <c r="BB27" s="160"/>
      <c r="BC27" s="160"/>
      <c r="BD27" s="160"/>
      <c r="BE27" s="160"/>
      <c r="BF27" s="160"/>
      <c r="BG27" s="160"/>
      <c r="BH27" s="160"/>
      <c r="BI27" s="160"/>
      <c r="BJ27" s="160"/>
    </row>
    <row r="28" spans="1:62" ht="40" customHeight="1">
      <c r="B28" s="123"/>
      <c r="I28" s="236"/>
      <c r="J28" s="236"/>
      <c r="P28" s="236"/>
      <c r="Q28" s="123"/>
      <c r="R28" s="492"/>
      <c r="S28" s="497"/>
      <c r="T28" s="493"/>
      <c r="U28" s="498"/>
      <c r="V28" s="498"/>
      <c r="W28" s="498"/>
      <c r="X28" s="498"/>
      <c r="Y28" s="493"/>
      <c r="Z28" s="499"/>
      <c r="AA28" s="498"/>
      <c r="AB28" s="498"/>
      <c r="AC28" s="498"/>
      <c r="AD28" s="494"/>
      <c r="AE28" s="127"/>
      <c r="AF28" s="123"/>
      <c r="AI28" s="128"/>
      <c r="AJ28" s="128"/>
      <c r="AK28" s="128"/>
      <c r="AL28" s="128"/>
      <c r="AM28" s="128"/>
      <c r="AN28" s="128"/>
      <c r="AO28" s="128"/>
      <c r="AP28" s="128"/>
      <c r="AQ28" s="128"/>
      <c r="AR28" s="128"/>
      <c r="AS28" s="123"/>
      <c r="AT28" s="123"/>
      <c r="AU28" s="152"/>
      <c r="AV28" s="160"/>
      <c r="AW28" s="160"/>
      <c r="AX28" s="160"/>
      <c r="AY28" s="160"/>
      <c r="AZ28" s="160"/>
      <c r="BA28" s="160"/>
      <c r="BB28" s="160"/>
      <c r="BC28" s="160"/>
      <c r="BD28" s="160"/>
      <c r="BE28" s="160"/>
      <c r="BF28" s="160"/>
      <c r="BG28" s="160"/>
      <c r="BH28" s="160"/>
      <c r="BI28" s="160"/>
      <c r="BJ28" s="160"/>
    </row>
    <row r="29" spans="1:62" ht="40" customHeight="1">
      <c r="B29" s="123"/>
      <c r="I29" s="236"/>
      <c r="J29" s="236"/>
      <c r="P29" s="236"/>
      <c r="Q29" s="123"/>
      <c r="R29" s="155"/>
      <c r="T29" s="156"/>
      <c r="U29" s="156"/>
      <c r="V29" s="156"/>
      <c r="W29" s="156"/>
      <c r="X29" s="156"/>
      <c r="Y29" s="156"/>
      <c r="Z29" s="156"/>
      <c r="AA29" s="156"/>
      <c r="AB29" s="156"/>
      <c r="AC29" s="156"/>
      <c r="AD29" s="126"/>
      <c r="AE29" s="127"/>
      <c r="AF29" s="123"/>
      <c r="AI29" s="128"/>
      <c r="AJ29" s="128"/>
      <c r="AK29" s="128"/>
      <c r="AL29" s="128"/>
      <c r="AM29" s="128"/>
      <c r="AN29" s="128"/>
      <c r="AO29" s="128"/>
      <c r="AP29" s="128"/>
      <c r="AQ29" s="128"/>
      <c r="AR29" s="128"/>
      <c r="AS29" s="123"/>
      <c r="AT29" s="123"/>
      <c r="AU29" s="152"/>
      <c r="AV29" s="160"/>
      <c r="AW29" s="160"/>
      <c r="AX29" s="160"/>
      <c r="AY29" s="160"/>
      <c r="AZ29" s="160"/>
      <c r="BA29" s="160"/>
      <c r="BB29" s="160"/>
      <c r="BC29" s="160"/>
      <c r="BD29" s="160"/>
      <c r="BE29" s="160"/>
      <c r="BF29" s="160"/>
      <c r="BG29" s="160"/>
      <c r="BH29" s="160"/>
      <c r="BI29" s="160"/>
      <c r="BJ29" s="160"/>
    </row>
    <row r="30" spans="1:62" ht="40" customHeight="1">
      <c r="B30" s="123"/>
      <c r="I30" s="236"/>
      <c r="J30" s="236"/>
      <c r="P30" s="236"/>
      <c r="Q30" s="123"/>
      <c r="R30" s="155"/>
      <c r="T30" s="156"/>
      <c r="U30" s="156"/>
      <c r="V30" s="156"/>
      <c r="W30" s="156"/>
      <c r="X30" s="156"/>
      <c r="Y30" s="156"/>
      <c r="Z30" s="156"/>
      <c r="AA30" s="156"/>
      <c r="AB30" s="156"/>
      <c r="AC30" s="156"/>
      <c r="AD30" s="126"/>
      <c r="AE30" s="127"/>
      <c r="AF30" s="123"/>
      <c r="AI30" s="128"/>
      <c r="AJ30" s="128"/>
      <c r="AK30" s="128"/>
      <c r="AL30" s="128"/>
      <c r="AM30" s="128"/>
      <c r="AN30" s="128"/>
      <c r="AO30" s="128"/>
      <c r="AP30" s="128"/>
      <c r="AQ30" s="128"/>
      <c r="AR30" s="128"/>
      <c r="AS30" s="123"/>
      <c r="AT30" s="123"/>
      <c r="AU30" s="152"/>
      <c r="AV30" s="160"/>
      <c r="AW30" s="160"/>
      <c r="AX30" s="160"/>
      <c r="AY30" s="160"/>
      <c r="AZ30" s="160"/>
      <c r="BA30" s="160"/>
      <c r="BB30" s="160"/>
      <c r="BC30" s="160"/>
      <c r="BD30" s="160"/>
      <c r="BE30" s="160"/>
      <c r="BF30" s="160"/>
      <c r="BG30" s="160"/>
      <c r="BH30" s="160"/>
      <c r="BI30" s="160"/>
      <c r="BJ30" s="160"/>
    </row>
    <row r="31" spans="1:62" ht="35.15" customHeight="1">
      <c r="B31" s="123"/>
      <c r="I31" s="236"/>
      <c r="J31" s="236"/>
      <c r="P31" s="236"/>
      <c r="Q31" s="123"/>
      <c r="R31" s="155"/>
      <c r="T31" s="156"/>
      <c r="U31" s="156"/>
      <c r="V31" s="156"/>
      <c r="W31" s="156"/>
      <c r="X31" s="156"/>
      <c r="Y31" s="156"/>
      <c r="Z31" s="156"/>
      <c r="AA31" s="156"/>
      <c r="AB31" s="156"/>
      <c r="AC31" s="156"/>
      <c r="AD31" s="156"/>
      <c r="AE31" s="127"/>
      <c r="AF31" s="123"/>
      <c r="AI31" s="128"/>
      <c r="AJ31" s="128"/>
      <c r="AK31" s="128"/>
      <c r="AL31" s="128"/>
      <c r="AM31" s="128"/>
      <c r="AN31" s="128"/>
      <c r="AO31" s="128"/>
      <c r="AP31" s="128"/>
      <c r="AQ31" s="128"/>
      <c r="AR31" s="128"/>
      <c r="AS31" s="123"/>
      <c r="AT31" s="123"/>
      <c r="AU31" s="152"/>
      <c r="AV31" s="160"/>
      <c r="AW31" s="160"/>
      <c r="AX31" s="160"/>
      <c r="AY31" s="160"/>
      <c r="AZ31" s="160"/>
      <c r="BA31" s="160"/>
      <c r="BB31" s="160"/>
      <c r="BC31" s="160"/>
      <c r="BD31" s="160"/>
      <c r="BE31" s="160"/>
      <c r="BF31" s="160"/>
      <c r="BG31" s="160"/>
      <c r="BH31" s="160"/>
      <c r="BI31" s="160"/>
      <c r="BJ31" s="160"/>
    </row>
    <row r="32" spans="1:62" ht="35.15" customHeight="1">
      <c r="B32" s="123"/>
      <c r="I32" s="236"/>
      <c r="J32" s="236"/>
      <c r="P32" s="236"/>
      <c r="Q32" s="123"/>
      <c r="R32" s="155"/>
      <c r="T32" s="156"/>
      <c r="U32" s="156"/>
      <c r="V32" s="156"/>
      <c r="W32" s="156"/>
      <c r="X32" s="156"/>
      <c r="Y32" s="156"/>
      <c r="Z32" s="156"/>
      <c r="AA32" s="156"/>
      <c r="AB32" s="156"/>
      <c r="AC32" s="156"/>
      <c r="AD32" s="156"/>
      <c r="AE32" s="127"/>
      <c r="AF32" s="123"/>
      <c r="AI32" s="128"/>
      <c r="AJ32" s="128"/>
      <c r="AK32" s="128"/>
      <c r="AL32" s="128"/>
      <c r="AM32" s="128"/>
      <c r="AN32" s="128"/>
      <c r="AO32" s="128"/>
      <c r="AP32" s="128"/>
      <c r="AQ32" s="128"/>
      <c r="AR32" s="128"/>
      <c r="AS32" s="123"/>
      <c r="AT32" s="123"/>
      <c r="AU32" s="152"/>
      <c r="AV32" s="160"/>
      <c r="AW32" s="160"/>
      <c r="AX32" s="160"/>
      <c r="AY32" s="160"/>
      <c r="AZ32" s="160"/>
      <c r="BA32" s="160"/>
      <c r="BB32" s="160"/>
      <c r="BC32" s="160"/>
      <c r="BD32" s="160"/>
      <c r="BE32" s="160"/>
      <c r="BF32" s="160"/>
      <c r="BG32" s="160"/>
      <c r="BH32" s="160"/>
      <c r="BI32" s="160"/>
      <c r="BJ32" s="160"/>
    </row>
    <row r="33" spans="1:62" ht="35.15" customHeight="1">
      <c r="B33" s="123"/>
      <c r="I33" s="236"/>
      <c r="J33" s="236"/>
      <c r="P33" s="236"/>
      <c r="Q33" s="123"/>
      <c r="R33" s="155"/>
      <c r="T33" s="156"/>
      <c r="U33" s="156"/>
      <c r="V33" s="156"/>
      <c r="W33" s="156"/>
      <c r="X33" s="156"/>
      <c r="Y33" s="156"/>
      <c r="Z33" s="156"/>
      <c r="AA33" s="156"/>
      <c r="AB33" s="156"/>
      <c r="AC33" s="156"/>
      <c r="AD33" s="156"/>
      <c r="AE33" s="127"/>
      <c r="AF33" s="123"/>
      <c r="AI33" s="128"/>
      <c r="AJ33" s="128"/>
      <c r="AK33" s="128"/>
      <c r="AL33" s="128"/>
      <c r="AM33" s="128"/>
      <c r="AN33" s="128"/>
      <c r="AO33" s="128"/>
      <c r="AP33" s="128"/>
      <c r="AQ33" s="128"/>
      <c r="AR33" s="128"/>
      <c r="AS33" s="123"/>
      <c r="AT33" s="123"/>
      <c r="AU33" s="152"/>
      <c r="AV33" s="160"/>
      <c r="AW33" s="160"/>
      <c r="AX33" s="160"/>
      <c r="AY33" s="160"/>
      <c r="AZ33" s="160"/>
      <c r="BA33" s="160"/>
      <c r="BB33" s="160"/>
      <c r="BC33" s="160"/>
      <c r="BD33" s="160"/>
      <c r="BE33" s="160"/>
      <c r="BF33" s="160"/>
      <c r="BG33" s="160"/>
      <c r="BH33" s="160"/>
      <c r="BI33" s="160"/>
      <c r="BJ33" s="160"/>
    </row>
    <row r="34" spans="1:62" ht="40" customHeight="1">
      <c r="B34" s="123"/>
      <c r="C34" s="123"/>
      <c r="D34" s="123"/>
      <c r="F34" s="123"/>
      <c r="G34" s="123"/>
      <c r="H34" s="123"/>
      <c r="I34" s="123"/>
      <c r="J34" s="123"/>
      <c r="M34" s="123"/>
      <c r="N34" s="123"/>
      <c r="O34" s="123"/>
      <c r="P34" s="123"/>
      <c r="Q34" s="123"/>
      <c r="R34" s="155"/>
      <c r="T34" s="156"/>
      <c r="U34" s="156"/>
      <c r="V34" s="156"/>
      <c r="W34" s="156"/>
      <c r="X34" s="156"/>
      <c r="Y34" s="156"/>
      <c r="Z34" s="156"/>
      <c r="AA34" s="156"/>
      <c r="AB34" s="156"/>
      <c r="AC34" s="156"/>
      <c r="AD34" s="156"/>
      <c r="AE34" s="127"/>
      <c r="AF34" s="123"/>
      <c r="AI34" s="128"/>
      <c r="AJ34" s="128"/>
      <c r="AK34" s="128"/>
      <c r="AL34" s="128"/>
      <c r="AM34" s="128"/>
      <c r="AN34" s="128"/>
      <c r="AO34" s="128"/>
      <c r="AP34" s="128"/>
      <c r="AQ34" s="128"/>
      <c r="AR34" s="128"/>
      <c r="AS34" s="123"/>
      <c r="AT34" s="123"/>
      <c r="AU34" s="148"/>
      <c r="AV34" s="160"/>
      <c r="AW34" s="160"/>
      <c r="AX34" s="160"/>
      <c r="AY34" s="160"/>
      <c r="AZ34" s="160"/>
      <c r="BA34" s="160"/>
      <c r="BB34" s="160"/>
      <c r="BC34" s="160"/>
      <c r="BD34" s="160"/>
      <c r="BE34" s="160"/>
      <c r="BF34" s="160"/>
      <c r="BG34" s="160"/>
      <c r="BH34" s="160"/>
      <c r="BI34" s="160"/>
      <c r="BJ34" s="160"/>
    </row>
    <row r="35" spans="1:62" ht="16.5" customHeight="1">
      <c r="B35" s="148"/>
      <c r="C35" s="148"/>
      <c r="D35" s="148"/>
      <c r="E35" s="148"/>
      <c r="F35" s="260"/>
      <c r="G35" s="260"/>
      <c r="H35" s="260"/>
      <c r="I35" s="260"/>
      <c r="J35" s="148"/>
      <c r="K35" s="148"/>
      <c r="L35" s="148"/>
      <c r="M35" s="260"/>
      <c r="N35" s="260"/>
      <c r="O35" s="260"/>
      <c r="P35" s="260"/>
      <c r="Q35" s="148"/>
      <c r="R35" s="148"/>
      <c r="S35" s="148"/>
      <c r="T35" s="148"/>
      <c r="U35" s="148"/>
      <c r="V35" s="148"/>
      <c r="W35" s="148"/>
      <c r="X35" s="148"/>
      <c r="Y35" s="148"/>
      <c r="Z35" s="148"/>
      <c r="AA35" s="148"/>
      <c r="AB35" s="148"/>
      <c r="AC35" s="148"/>
      <c r="AD35" s="148"/>
      <c r="AE35" s="148"/>
      <c r="AF35" s="148"/>
      <c r="AG35" s="157"/>
      <c r="AH35" s="158"/>
      <c r="AI35" s="159"/>
      <c r="AJ35" s="159"/>
      <c r="AK35" s="159"/>
      <c r="AL35" s="159"/>
      <c r="AM35" s="159"/>
      <c r="AN35" s="159"/>
      <c r="AO35" s="159"/>
      <c r="AP35" s="159"/>
      <c r="AQ35" s="159"/>
      <c r="AR35" s="159"/>
      <c r="AS35" s="148"/>
      <c r="AT35" s="148"/>
      <c r="AU35" s="148"/>
      <c r="AV35" s="160"/>
      <c r="AW35" s="160"/>
      <c r="AX35" s="160"/>
      <c r="AY35" s="160"/>
      <c r="AZ35" s="160"/>
      <c r="BA35" s="160"/>
      <c r="BB35" s="160"/>
      <c r="BC35" s="160"/>
      <c r="BD35" s="160"/>
      <c r="BE35" s="160"/>
      <c r="BF35" s="160"/>
      <c r="BG35" s="160"/>
      <c r="BH35" s="160"/>
      <c r="BI35" s="160"/>
      <c r="BJ35" s="160"/>
    </row>
    <row r="36" spans="1:62">
      <c r="B36" s="148"/>
      <c r="C36" s="157"/>
      <c r="D36" s="157"/>
      <c r="E36" s="158"/>
      <c r="F36" s="240"/>
      <c r="G36" s="240"/>
      <c r="H36" s="240"/>
      <c r="I36" s="261"/>
      <c r="J36" s="159"/>
      <c r="K36" s="159"/>
      <c r="L36" s="159"/>
      <c r="M36" s="261"/>
      <c r="N36" s="261"/>
      <c r="O36" s="261"/>
      <c r="P36" s="262"/>
      <c r="Q36" s="148"/>
      <c r="R36" s="148"/>
      <c r="S36" s="148"/>
      <c r="T36" s="148"/>
      <c r="U36" s="148"/>
      <c r="V36" s="148"/>
      <c r="W36" s="148"/>
      <c r="X36" s="148"/>
      <c r="Y36" s="148"/>
      <c r="Z36" s="148"/>
      <c r="AA36" s="148"/>
      <c r="AB36" s="148"/>
      <c r="AC36" s="148"/>
      <c r="AD36" s="148"/>
      <c r="AE36" s="148"/>
      <c r="AF36" s="148"/>
      <c r="AG36" s="157"/>
      <c r="AH36" s="158"/>
      <c r="AI36" s="159"/>
      <c r="AJ36" s="159"/>
      <c r="AK36" s="159"/>
      <c r="AL36" s="159"/>
      <c r="AM36" s="159"/>
      <c r="AN36" s="159"/>
      <c r="AO36" s="159"/>
      <c r="AP36" s="159"/>
      <c r="AQ36" s="159"/>
      <c r="AR36" s="159"/>
      <c r="AS36" s="148"/>
      <c r="AT36" s="148"/>
      <c r="AU36" s="148"/>
      <c r="AV36" s="160"/>
      <c r="AW36" s="160"/>
      <c r="AX36" s="160"/>
      <c r="AY36" s="160"/>
      <c r="AZ36" s="160"/>
      <c r="BA36" s="160"/>
      <c r="BB36" s="160"/>
      <c r="BC36" s="160"/>
      <c r="BD36" s="160"/>
      <c r="BE36" s="160"/>
      <c r="BF36" s="160"/>
      <c r="BG36" s="160"/>
      <c r="BH36" s="160"/>
      <c r="BI36" s="160"/>
      <c r="BJ36" s="160"/>
    </row>
    <row r="37" spans="1:62">
      <c r="B37" s="157"/>
      <c r="C37" s="157"/>
      <c r="D37" s="157"/>
      <c r="E37" s="158"/>
      <c r="F37" s="240"/>
      <c r="G37" s="240"/>
      <c r="H37" s="240"/>
      <c r="I37" s="261"/>
      <c r="J37" s="159"/>
      <c r="K37" s="159"/>
      <c r="L37" s="159"/>
      <c r="M37" s="261"/>
      <c r="N37" s="261"/>
      <c r="O37" s="261"/>
      <c r="P37" s="262"/>
      <c r="Q37" s="148"/>
      <c r="R37" s="148"/>
      <c r="S37" s="148"/>
      <c r="T37" s="148"/>
      <c r="U37" s="148"/>
      <c r="V37" s="148"/>
      <c r="W37" s="148"/>
      <c r="X37" s="148"/>
      <c r="Y37" s="148"/>
      <c r="Z37" s="148"/>
      <c r="AA37" s="148"/>
      <c r="AB37" s="148"/>
      <c r="AC37" s="148"/>
      <c r="AD37" s="148"/>
      <c r="AE37" s="148"/>
      <c r="AF37" s="148"/>
      <c r="AG37" s="157"/>
      <c r="AH37" s="158"/>
      <c r="AI37" s="159"/>
      <c r="AJ37" s="159"/>
      <c r="AK37" s="159"/>
      <c r="AL37" s="159"/>
      <c r="AM37" s="159"/>
      <c r="AN37" s="159"/>
      <c r="AO37" s="159"/>
      <c r="AP37" s="159"/>
      <c r="AQ37" s="159"/>
      <c r="AR37" s="159"/>
      <c r="AS37" s="148"/>
      <c r="AT37" s="148"/>
      <c r="AU37" s="148"/>
      <c r="AV37" s="160"/>
      <c r="AW37" s="160"/>
      <c r="AX37" s="160"/>
      <c r="AY37" s="160"/>
      <c r="AZ37" s="160"/>
      <c r="BA37" s="160"/>
      <c r="BB37" s="160"/>
      <c r="BC37" s="160"/>
      <c r="BD37" s="160"/>
      <c r="BE37" s="160"/>
      <c r="BF37" s="160"/>
      <c r="BG37" s="160"/>
      <c r="BH37" s="160"/>
      <c r="BI37" s="160"/>
      <c r="BJ37" s="160"/>
    </row>
    <row r="38" spans="1:62">
      <c r="B38" s="160"/>
      <c r="C38" s="157"/>
      <c r="D38" s="157"/>
      <c r="E38" s="158"/>
      <c r="F38" s="240"/>
      <c r="G38" s="240"/>
      <c r="H38" s="240"/>
      <c r="I38" s="261"/>
      <c r="J38" s="159"/>
      <c r="K38" s="159"/>
      <c r="L38" s="159"/>
      <c r="M38" s="261"/>
      <c r="N38" s="261"/>
      <c r="O38" s="261"/>
      <c r="P38" s="262"/>
      <c r="Q38" s="157"/>
      <c r="R38" s="157"/>
      <c r="S38" s="158"/>
      <c r="T38" s="161"/>
      <c r="U38" s="161"/>
      <c r="V38" s="161"/>
      <c r="W38" s="161"/>
      <c r="X38" s="161"/>
      <c r="Y38" s="161"/>
      <c r="Z38" s="161"/>
      <c r="AA38" s="161"/>
      <c r="AB38" s="161"/>
      <c r="AC38" s="161"/>
      <c r="AD38" s="161"/>
      <c r="AE38" s="162"/>
      <c r="AF38" s="129"/>
      <c r="AG38" s="157"/>
      <c r="AH38" s="158"/>
      <c r="AI38" s="159"/>
      <c r="AJ38" s="159"/>
      <c r="AK38" s="159"/>
      <c r="AL38" s="159"/>
      <c r="AM38" s="159"/>
      <c r="AN38" s="159"/>
      <c r="AO38" s="159"/>
      <c r="AP38" s="159"/>
      <c r="AQ38" s="159"/>
      <c r="AR38" s="159"/>
      <c r="AS38" s="129"/>
      <c r="AT38" s="129"/>
      <c r="AV38" s="160"/>
      <c r="AW38" s="160"/>
      <c r="AX38" s="160"/>
      <c r="AY38" s="160"/>
      <c r="AZ38" s="160"/>
      <c r="BA38" s="160"/>
      <c r="BB38" s="160"/>
      <c r="BC38" s="160"/>
      <c r="BD38" s="160"/>
      <c r="BE38" s="160"/>
      <c r="BF38" s="160"/>
      <c r="BG38" s="160"/>
      <c r="BH38" s="160"/>
      <c r="BI38" s="160"/>
      <c r="BJ38" s="160"/>
    </row>
    <row r="39" spans="1:62">
      <c r="B39" s="160"/>
      <c r="C39" s="157"/>
      <c r="D39" s="157"/>
      <c r="E39" s="157"/>
      <c r="F39" s="240"/>
      <c r="G39" s="240"/>
      <c r="H39" s="240"/>
      <c r="I39" s="240"/>
      <c r="J39" s="240"/>
      <c r="K39" s="157"/>
      <c r="L39" s="157"/>
      <c r="M39" s="240"/>
      <c r="N39" s="240"/>
      <c r="O39" s="240"/>
      <c r="P39" s="240"/>
      <c r="Q39" s="157"/>
      <c r="R39" s="157"/>
      <c r="S39" s="158"/>
      <c r="T39" s="161"/>
      <c r="U39" s="161"/>
      <c r="V39" s="161"/>
      <c r="W39" s="161"/>
      <c r="X39" s="161"/>
      <c r="Y39" s="161"/>
      <c r="Z39" s="161"/>
      <c r="AA39" s="161"/>
      <c r="AB39" s="161"/>
      <c r="AC39" s="161"/>
      <c r="AD39" s="161"/>
      <c r="AE39" s="162"/>
      <c r="AF39" s="129"/>
      <c r="AG39" s="157"/>
      <c r="AH39" s="158"/>
      <c r="AI39" s="159"/>
      <c r="AJ39" s="159"/>
      <c r="AK39" s="159"/>
      <c r="AL39" s="159"/>
      <c r="AM39" s="159"/>
      <c r="AN39" s="159"/>
      <c r="AO39" s="159"/>
      <c r="AP39" s="159"/>
      <c r="AQ39" s="159"/>
      <c r="AR39" s="159"/>
      <c r="AS39" s="129"/>
      <c r="AT39" s="129"/>
      <c r="AV39" s="160"/>
      <c r="AW39" s="160"/>
      <c r="AX39" s="160"/>
      <c r="AY39" s="160"/>
      <c r="AZ39" s="160"/>
      <c r="BA39" s="160"/>
      <c r="BB39" s="160"/>
      <c r="BC39" s="160"/>
      <c r="BD39" s="160"/>
      <c r="BE39" s="160"/>
      <c r="BF39" s="160"/>
      <c r="BG39" s="160"/>
      <c r="BH39" s="160"/>
      <c r="BI39" s="160"/>
      <c r="BJ39" s="160"/>
    </row>
    <row r="40" spans="1:62">
      <c r="A40" s="160"/>
      <c r="B40" s="160"/>
      <c r="C40" s="157"/>
      <c r="D40" s="157"/>
      <c r="E40" s="157"/>
      <c r="F40" s="240"/>
      <c r="G40" s="240"/>
      <c r="H40" s="240"/>
      <c r="I40" s="240"/>
      <c r="J40" s="240"/>
      <c r="K40" s="157"/>
      <c r="L40" s="157"/>
      <c r="M40" s="240"/>
      <c r="N40" s="240"/>
      <c r="O40" s="240"/>
      <c r="P40" s="240"/>
      <c r="Q40" s="157"/>
      <c r="R40" s="157"/>
      <c r="S40" s="158"/>
      <c r="T40" s="462"/>
      <c r="U40" s="462"/>
      <c r="V40" s="462"/>
      <c r="W40" s="462"/>
      <c r="X40" s="462"/>
      <c r="Y40" s="462"/>
      <c r="Z40" s="462"/>
      <c r="AA40" s="462"/>
      <c r="AB40" s="462"/>
      <c r="AC40" s="462"/>
      <c r="AD40" s="462"/>
      <c r="AE40" s="463"/>
      <c r="AF40" s="160"/>
      <c r="AG40" s="157"/>
      <c r="AH40" s="158"/>
      <c r="AI40" s="461"/>
      <c r="AJ40" s="461"/>
      <c r="AK40" s="461"/>
      <c r="AL40" s="461"/>
      <c r="AM40" s="461"/>
      <c r="AN40" s="461"/>
      <c r="AO40" s="461"/>
      <c r="AP40" s="461"/>
      <c r="AQ40" s="461"/>
      <c r="AR40" s="461"/>
      <c r="AS40" s="160"/>
      <c r="AT40" s="160"/>
      <c r="AU40" s="160"/>
      <c r="AV40" s="160"/>
      <c r="AW40" s="160"/>
      <c r="AX40" s="160"/>
      <c r="AY40" s="160"/>
      <c r="AZ40" s="160"/>
      <c r="BA40" s="160"/>
      <c r="BB40" s="160"/>
      <c r="BC40" s="160"/>
      <c r="BD40" s="160"/>
      <c r="BE40" s="160"/>
      <c r="BF40" s="160"/>
      <c r="BG40" s="160"/>
      <c r="BH40" s="160"/>
      <c r="BI40" s="160"/>
      <c r="BJ40" s="160"/>
    </row>
    <row r="41" spans="1:62">
      <c r="A41" s="160"/>
      <c r="B41" s="160"/>
      <c r="C41" s="157"/>
      <c r="D41" s="157"/>
      <c r="E41" s="157"/>
      <c r="F41" s="240"/>
      <c r="G41" s="240"/>
      <c r="H41" s="240"/>
      <c r="I41" s="240"/>
      <c r="J41" s="240"/>
      <c r="K41" s="157"/>
      <c r="L41" s="157"/>
      <c r="M41" s="240"/>
      <c r="N41" s="240"/>
      <c r="O41" s="240"/>
      <c r="P41" s="240"/>
      <c r="Q41" s="157"/>
      <c r="R41" s="157"/>
      <c r="S41" s="158"/>
      <c r="T41" s="462"/>
      <c r="U41" s="462"/>
      <c r="V41" s="462"/>
      <c r="W41" s="462"/>
      <c r="X41" s="462"/>
      <c r="Y41" s="462"/>
      <c r="Z41" s="462"/>
      <c r="AA41" s="462"/>
      <c r="AB41" s="462"/>
      <c r="AC41" s="462"/>
      <c r="AD41" s="462"/>
      <c r="AE41" s="463"/>
      <c r="AF41" s="160"/>
      <c r="AG41" s="157"/>
      <c r="AH41" s="158"/>
      <c r="AI41" s="461"/>
      <c r="AJ41" s="461"/>
      <c r="AK41" s="461"/>
      <c r="AL41" s="461"/>
      <c r="AM41" s="461"/>
      <c r="AN41" s="461"/>
      <c r="AO41" s="461"/>
      <c r="AP41" s="461"/>
      <c r="AQ41" s="461"/>
      <c r="AR41" s="461"/>
      <c r="AS41" s="160"/>
      <c r="AT41" s="160"/>
      <c r="AU41" s="160"/>
      <c r="AV41" s="160"/>
      <c r="AW41" s="160"/>
      <c r="AX41" s="160"/>
      <c r="AY41" s="160"/>
      <c r="AZ41" s="160"/>
      <c r="BA41" s="160"/>
      <c r="BB41" s="160"/>
      <c r="BC41" s="160"/>
      <c r="BD41" s="160"/>
      <c r="BE41" s="160"/>
      <c r="BF41" s="160"/>
      <c r="BG41" s="160"/>
      <c r="BH41" s="160"/>
      <c r="BI41" s="160"/>
      <c r="BJ41" s="160"/>
    </row>
    <row r="42" spans="1:62">
      <c r="A42" s="160"/>
      <c r="B42" s="160"/>
      <c r="C42" s="157"/>
      <c r="D42" s="157"/>
      <c r="E42" s="157"/>
      <c r="F42" s="240"/>
      <c r="G42" s="240"/>
      <c r="H42" s="240"/>
      <c r="I42" s="240"/>
      <c r="J42" s="240"/>
      <c r="K42" s="157"/>
      <c r="L42" s="157"/>
      <c r="M42" s="240"/>
      <c r="N42" s="240"/>
      <c r="O42" s="240"/>
      <c r="P42" s="240"/>
      <c r="Q42" s="157"/>
      <c r="R42" s="157"/>
      <c r="S42" s="158"/>
      <c r="T42" s="462"/>
      <c r="U42" s="462"/>
      <c r="V42" s="462"/>
      <c r="W42" s="462"/>
      <c r="X42" s="462"/>
      <c r="Y42" s="462"/>
      <c r="Z42" s="462"/>
      <c r="AA42" s="462"/>
      <c r="AB42" s="462"/>
      <c r="AC42" s="462"/>
      <c r="AD42" s="462"/>
      <c r="AE42" s="463"/>
      <c r="AF42" s="160"/>
      <c r="AG42" s="157"/>
      <c r="AH42" s="158"/>
      <c r="AI42" s="461"/>
      <c r="AJ42" s="461"/>
      <c r="AK42" s="461"/>
      <c r="AL42" s="461"/>
      <c r="AM42" s="461"/>
      <c r="AN42" s="461"/>
      <c r="AO42" s="461"/>
      <c r="AP42" s="461"/>
      <c r="AQ42" s="461"/>
      <c r="AR42" s="461"/>
      <c r="AS42" s="160"/>
      <c r="AT42" s="160"/>
      <c r="AU42" s="160"/>
      <c r="AV42" s="160"/>
      <c r="AW42" s="160"/>
      <c r="AX42" s="160"/>
      <c r="AY42" s="160"/>
      <c r="AZ42" s="160"/>
      <c r="BA42" s="160"/>
      <c r="BB42" s="160"/>
      <c r="BC42" s="160"/>
      <c r="BD42" s="160"/>
      <c r="BE42" s="160"/>
      <c r="BF42" s="160"/>
      <c r="BG42" s="160"/>
      <c r="BH42" s="160"/>
      <c r="BI42" s="160"/>
      <c r="BJ42" s="160"/>
    </row>
    <row r="43" spans="1:62" ht="16.5" customHeight="1">
      <c r="A43" s="160"/>
      <c r="B43" s="160"/>
      <c r="C43" s="157"/>
      <c r="D43" s="157"/>
      <c r="E43" s="157"/>
      <c r="F43" s="240"/>
      <c r="G43" s="240"/>
      <c r="H43" s="240"/>
      <c r="I43" s="240"/>
      <c r="J43" s="240"/>
      <c r="K43" s="157"/>
      <c r="L43" s="157"/>
      <c r="M43" s="240"/>
      <c r="N43" s="240"/>
      <c r="O43" s="240"/>
      <c r="P43" s="240"/>
      <c r="Q43" s="157"/>
      <c r="R43" s="157"/>
      <c r="S43" s="158"/>
      <c r="T43" s="462"/>
      <c r="U43" s="462"/>
      <c r="V43" s="462"/>
      <c r="W43" s="462"/>
      <c r="X43" s="462"/>
      <c r="Y43" s="462"/>
      <c r="Z43" s="462"/>
      <c r="AA43" s="462"/>
      <c r="AB43" s="462"/>
      <c r="AC43" s="462"/>
      <c r="AD43" s="462"/>
      <c r="AE43" s="463"/>
      <c r="AF43" s="160"/>
      <c r="AG43" s="157"/>
      <c r="AH43" s="158"/>
      <c r="AI43" s="461"/>
      <c r="AJ43" s="461"/>
      <c r="AK43" s="461"/>
      <c r="AL43" s="461"/>
      <c r="AM43" s="461"/>
      <c r="AN43" s="461"/>
      <c r="AO43" s="461"/>
      <c r="AP43" s="461"/>
      <c r="AQ43" s="461"/>
      <c r="AR43" s="461"/>
      <c r="AS43" s="160"/>
      <c r="AT43" s="160"/>
      <c r="AU43" s="160"/>
      <c r="AV43" s="160"/>
      <c r="AW43" s="160"/>
      <c r="AX43" s="160"/>
      <c r="AY43" s="160"/>
      <c r="AZ43" s="160"/>
      <c r="BA43" s="160"/>
      <c r="BB43" s="160"/>
      <c r="BC43" s="160"/>
      <c r="BD43" s="160"/>
      <c r="BE43" s="160"/>
      <c r="BF43" s="160"/>
      <c r="BG43" s="160"/>
      <c r="BH43" s="160"/>
      <c r="BI43" s="160"/>
      <c r="BJ43" s="160"/>
    </row>
    <row r="44" spans="1:62">
      <c r="A44" s="160"/>
      <c r="B44" s="160"/>
      <c r="C44" s="157"/>
      <c r="D44" s="157"/>
      <c r="E44" s="157"/>
      <c r="F44" s="240"/>
      <c r="G44" s="240"/>
      <c r="H44" s="240"/>
      <c r="I44" s="240"/>
      <c r="J44" s="240"/>
      <c r="K44" s="157"/>
      <c r="L44" s="157"/>
      <c r="M44" s="240"/>
      <c r="N44" s="240"/>
      <c r="O44" s="240"/>
      <c r="P44" s="240"/>
      <c r="Q44" s="157"/>
      <c r="R44" s="157"/>
      <c r="S44" s="158"/>
      <c r="T44" s="462"/>
      <c r="U44" s="462"/>
      <c r="V44" s="462"/>
      <c r="W44" s="462"/>
      <c r="X44" s="462"/>
      <c r="Y44" s="462"/>
      <c r="Z44" s="462"/>
      <c r="AA44" s="462"/>
      <c r="AB44" s="462"/>
      <c r="AC44" s="462"/>
      <c r="AD44" s="462"/>
      <c r="AE44" s="463"/>
      <c r="AF44" s="160"/>
      <c r="AG44" s="157"/>
      <c r="AH44" s="158"/>
      <c r="AI44" s="461"/>
      <c r="AJ44" s="461"/>
      <c r="AK44" s="461"/>
      <c r="AL44" s="461"/>
      <c r="AM44" s="461"/>
      <c r="AN44" s="461"/>
      <c r="AO44" s="461"/>
      <c r="AP44" s="461"/>
      <c r="AQ44" s="461"/>
      <c r="AR44" s="461"/>
      <c r="AS44" s="160"/>
      <c r="AT44" s="160"/>
      <c r="AU44" s="160"/>
      <c r="AV44" s="160"/>
      <c r="AW44" s="160"/>
      <c r="AX44" s="160"/>
      <c r="AY44" s="160"/>
      <c r="AZ44" s="160"/>
      <c r="BA44" s="160"/>
      <c r="BB44" s="160"/>
      <c r="BC44" s="160"/>
      <c r="BD44" s="160"/>
      <c r="BE44" s="160"/>
      <c r="BF44" s="160"/>
      <c r="BG44" s="160"/>
      <c r="BH44" s="160"/>
      <c r="BI44" s="160"/>
      <c r="BJ44" s="160"/>
    </row>
    <row r="45" spans="1:62">
      <c r="A45" s="160"/>
      <c r="B45" s="160"/>
      <c r="C45" s="157"/>
      <c r="D45" s="157"/>
      <c r="E45" s="157"/>
      <c r="F45" s="240"/>
      <c r="G45" s="240"/>
      <c r="H45" s="240"/>
      <c r="I45" s="240"/>
      <c r="J45" s="240"/>
      <c r="K45" s="157"/>
      <c r="L45" s="157"/>
      <c r="M45" s="240"/>
      <c r="N45" s="240"/>
      <c r="O45" s="240"/>
      <c r="P45" s="240"/>
      <c r="Q45" s="157"/>
      <c r="R45" s="157"/>
      <c r="S45" s="158"/>
      <c r="T45" s="462"/>
      <c r="U45" s="462"/>
      <c r="V45" s="462"/>
      <c r="W45" s="462"/>
      <c r="X45" s="462"/>
      <c r="Y45" s="462"/>
      <c r="Z45" s="462"/>
      <c r="AA45" s="462"/>
      <c r="AB45" s="462"/>
      <c r="AC45" s="462"/>
      <c r="AD45" s="462"/>
      <c r="AE45" s="463"/>
      <c r="AF45" s="160"/>
      <c r="AG45" s="157"/>
      <c r="AH45" s="158"/>
      <c r="AI45" s="461"/>
      <c r="AJ45" s="461"/>
      <c r="AK45" s="461"/>
      <c r="AL45" s="461"/>
      <c r="AM45" s="461"/>
      <c r="AN45" s="461"/>
      <c r="AO45" s="461"/>
      <c r="AP45" s="461"/>
      <c r="AQ45" s="461"/>
      <c r="AR45" s="461"/>
      <c r="AS45" s="160"/>
      <c r="AT45" s="160"/>
      <c r="AU45" s="160"/>
      <c r="AV45" s="160"/>
      <c r="AW45" s="160"/>
      <c r="AX45" s="160"/>
      <c r="AY45" s="160"/>
      <c r="AZ45" s="160"/>
      <c r="BA45" s="160"/>
      <c r="BB45" s="160"/>
      <c r="BC45" s="160"/>
      <c r="BD45" s="160"/>
      <c r="BE45" s="160"/>
      <c r="BF45" s="160"/>
      <c r="BG45" s="160"/>
      <c r="BH45" s="160"/>
      <c r="BI45" s="160"/>
      <c r="BJ45" s="160"/>
    </row>
    <row r="46" spans="1:62">
      <c r="A46" s="160"/>
      <c r="B46" s="160"/>
      <c r="C46" s="157"/>
      <c r="D46" s="157"/>
      <c r="E46" s="157"/>
      <c r="F46" s="240"/>
      <c r="G46" s="240"/>
      <c r="H46" s="240"/>
      <c r="I46" s="240"/>
      <c r="J46" s="240"/>
      <c r="K46" s="157"/>
      <c r="L46" s="157"/>
      <c r="M46" s="240"/>
      <c r="N46" s="240"/>
      <c r="O46" s="240"/>
      <c r="P46" s="240"/>
      <c r="Q46" s="157"/>
      <c r="R46" s="157"/>
      <c r="S46" s="158"/>
      <c r="T46" s="462"/>
      <c r="U46" s="462"/>
      <c r="V46" s="462"/>
      <c r="W46" s="462"/>
      <c r="X46" s="462"/>
      <c r="Y46" s="462"/>
      <c r="Z46" s="462"/>
      <c r="AA46" s="462"/>
      <c r="AB46" s="462"/>
      <c r="AC46" s="462"/>
      <c r="AD46" s="462"/>
      <c r="AE46" s="463"/>
      <c r="AF46" s="160"/>
      <c r="AG46" s="157"/>
      <c r="AH46" s="158"/>
      <c r="AI46" s="461"/>
      <c r="AJ46" s="461"/>
      <c r="AK46" s="461"/>
      <c r="AL46" s="461"/>
      <c r="AM46" s="461"/>
      <c r="AN46" s="461"/>
      <c r="AO46" s="461"/>
      <c r="AP46" s="461"/>
      <c r="AQ46" s="461"/>
      <c r="AR46" s="461"/>
      <c r="AS46" s="160"/>
      <c r="AT46" s="160"/>
      <c r="AU46" s="160"/>
      <c r="AV46" s="160"/>
      <c r="AW46" s="160"/>
      <c r="AX46" s="160"/>
      <c r="AY46" s="160"/>
      <c r="AZ46" s="160"/>
      <c r="BA46" s="160"/>
      <c r="BB46" s="160"/>
      <c r="BC46" s="160"/>
      <c r="BD46" s="160"/>
      <c r="BE46" s="160"/>
      <c r="BF46" s="160"/>
      <c r="BG46" s="160"/>
      <c r="BH46" s="160"/>
      <c r="BI46" s="160"/>
      <c r="BJ46" s="160"/>
    </row>
    <row r="47" spans="1:62">
      <c r="A47" s="160"/>
      <c r="B47" s="160"/>
      <c r="C47" s="157"/>
      <c r="D47" s="157"/>
      <c r="E47" s="157"/>
      <c r="F47" s="240"/>
      <c r="G47" s="240"/>
      <c r="H47" s="240"/>
      <c r="I47" s="240"/>
      <c r="J47" s="240"/>
      <c r="K47" s="157"/>
      <c r="L47" s="157"/>
      <c r="M47" s="240"/>
      <c r="N47" s="240"/>
      <c r="O47" s="240"/>
      <c r="P47" s="240"/>
      <c r="Q47" s="157"/>
      <c r="R47" s="157"/>
      <c r="S47" s="158"/>
      <c r="T47" s="462"/>
      <c r="U47" s="462"/>
      <c r="V47" s="462"/>
      <c r="W47" s="462"/>
      <c r="X47" s="462"/>
      <c r="Y47" s="462"/>
      <c r="Z47" s="462"/>
      <c r="AA47" s="462"/>
      <c r="AB47" s="462"/>
      <c r="AC47" s="462"/>
      <c r="AD47" s="462"/>
      <c r="AE47" s="463"/>
      <c r="AF47" s="160"/>
      <c r="AG47" s="157"/>
      <c r="AH47" s="158"/>
      <c r="AI47" s="461"/>
      <c r="AJ47" s="461"/>
      <c r="AK47" s="461"/>
      <c r="AL47" s="461"/>
      <c r="AM47" s="461"/>
      <c r="AN47" s="461"/>
      <c r="AO47" s="461"/>
      <c r="AP47" s="461"/>
      <c r="AQ47" s="461"/>
      <c r="AR47" s="461"/>
      <c r="AS47" s="160"/>
      <c r="AT47" s="160"/>
      <c r="AU47" s="160"/>
      <c r="AV47" s="160"/>
      <c r="AW47" s="160"/>
      <c r="AX47" s="160"/>
      <c r="AY47" s="160"/>
      <c r="AZ47" s="160"/>
      <c r="BA47" s="160"/>
      <c r="BB47" s="160"/>
      <c r="BC47" s="160"/>
      <c r="BD47" s="160"/>
      <c r="BE47" s="160"/>
      <c r="BF47" s="160"/>
      <c r="BG47" s="160"/>
      <c r="BH47" s="160"/>
      <c r="BI47" s="160"/>
      <c r="BJ47" s="160"/>
    </row>
    <row r="48" spans="1:62">
      <c r="A48" s="160"/>
      <c r="B48" s="160"/>
      <c r="C48" s="157"/>
      <c r="D48" s="157"/>
      <c r="E48" s="157"/>
      <c r="F48" s="240"/>
      <c r="G48" s="240"/>
      <c r="H48" s="240"/>
      <c r="I48" s="240"/>
      <c r="J48" s="240"/>
      <c r="K48" s="157"/>
      <c r="L48" s="157"/>
      <c r="M48" s="240"/>
      <c r="N48" s="240"/>
      <c r="O48" s="240"/>
      <c r="P48" s="240"/>
      <c r="Q48" s="157"/>
      <c r="R48" s="157"/>
      <c r="S48" s="158"/>
      <c r="T48" s="462"/>
      <c r="U48" s="462"/>
      <c r="V48" s="462"/>
      <c r="W48" s="462"/>
      <c r="X48" s="462"/>
      <c r="Y48" s="462"/>
      <c r="Z48" s="462"/>
      <c r="AA48" s="462"/>
      <c r="AB48" s="462"/>
      <c r="AC48" s="462"/>
      <c r="AD48" s="462"/>
      <c r="AE48" s="463"/>
      <c r="AF48" s="160"/>
      <c r="AG48" s="157"/>
      <c r="AH48" s="158"/>
      <c r="AI48" s="461"/>
      <c r="AJ48" s="461"/>
      <c r="AK48" s="461"/>
      <c r="AL48" s="461"/>
      <c r="AM48" s="461"/>
      <c r="AN48" s="461"/>
      <c r="AO48" s="461"/>
      <c r="AP48" s="461"/>
      <c r="AQ48" s="461"/>
      <c r="AR48" s="461"/>
      <c r="AS48" s="160"/>
      <c r="AT48" s="160"/>
      <c r="AU48" s="160"/>
      <c r="AV48" s="160"/>
      <c r="AW48" s="160"/>
      <c r="AX48" s="160"/>
      <c r="AY48" s="160"/>
      <c r="AZ48" s="160"/>
      <c r="BA48" s="160"/>
      <c r="BB48" s="160"/>
      <c r="BC48" s="160"/>
      <c r="BD48" s="160"/>
      <c r="BE48" s="160"/>
      <c r="BF48" s="160"/>
      <c r="BG48" s="160"/>
      <c r="BH48" s="160"/>
      <c r="BI48" s="160"/>
      <c r="BJ48" s="160"/>
    </row>
    <row r="49" spans="1:63">
      <c r="A49" s="160"/>
      <c r="B49" s="160"/>
      <c r="C49" s="239"/>
      <c r="D49" s="239"/>
      <c r="E49" s="160"/>
      <c r="F49" s="458"/>
      <c r="G49" s="458"/>
      <c r="H49" s="458"/>
      <c r="I49" s="240"/>
      <c r="J49" s="240"/>
      <c r="K49" s="160"/>
      <c r="L49" s="160"/>
      <c r="M49" s="458"/>
      <c r="N49" s="458"/>
      <c r="O49" s="458"/>
      <c r="P49" s="240"/>
      <c r="Q49" s="160"/>
      <c r="R49" s="239"/>
      <c r="S49" s="459"/>
      <c r="T49" s="460"/>
      <c r="U49" s="460"/>
      <c r="V49" s="460"/>
      <c r="W49" s="460"/>
      <c r="X49" s="460"/>
      <c r="Y49" s="460"/>
      <c r="Z49" s="460"/>
      <c r="AA49" s="460"/>
      <c r="AB49" s="460"/>
      <c r="AC49" s="460"/>
      <c r="AD49" s="460"/>
      <c r="AE49" s="198"/>
      <c r="AF49" s="160"/>
      <c r="AG49" s="239"/>
      <c r="AH49" s="459"/>
      <c r="AI49" s="461"/>
      <c r="AJ49" s="461"/>
      <c r="AK49" s="461"/>
      <c r="AL49" s="461"/>
      <c r="AM49" s="461"/>
      <c r="AN49" s="461"/>
      <c r="AO49" s="461"/>
      <c r="AP49" s="461"/>
      <c r="AQ49" s="461"/>
      <c r="AR49" s="461"/>
      <c r="AS49" s="160"/>
      <c r="AT49" s="160"/>
      <c r="AU49" s="160"/>
      <c r="AV49" s="160"/>
      <c r="AW49" s="160"/>
      <c r="AX49" s="160"/>
      <c r="AY49" s="160"/>
      <c r="AZ49" s="160"/>
      <c r="BA49" s="160"/>
      <c r="BB49" s="160"/>
      <c r="BC49" s="160"/>
      <c r="BD49" s="160"/>
      <c r="BE49" s="160"/>
      <c r="BF49" s="160"/>
      <c r="BG49" s="160"/>
      <c r="BH49" s="160"/>
      <c r="BI49" s="160"/>
      <c r="BJ49" s="160"/>
    </row>
    <row r="50" spans="1:63">
      <c r="A50" s="160"/>
      <c r="B50" s="160"/>
      <c r="C50" s="239"/>
      <c r="D50" s="239"/>
      <c r="E50" s="160"/>
      <c r="F50" s="458"/>
      <c r="G50" s="458"/>
      <c r="H50" s="458"/>
      <c r="I50" s="240"/>
      <c r="J50" s="240"/>
      <c r="K50" s="160"/>
      <c r="L50" s="160"/>
      <c r="M50" s="458"/>
      <c r="N50" s="458"/>
      <c r="O50" s="458"/>
      <c r="P50" s="240"/>
      <c r="Q50" s="160"/>
      <c r="R50" s="239"/>
      <c r="S50" s="459"/>
      <c r="T50" s="460"/>
      <c r="U50" s="460"/>
      <c r="V50" s="460"/>
      <c r="W50" s="460"/>
      <c r="X50" s="460"/>
      <c r="Y50" s="460"/>
      <c r="Z50" s="460"/>
      <c r="AA50" s="460"/>
      <c r="AB50" s="460"/>
      <c r="AC50" s="460"/>
      <c r="AD50" s="460"/>
      <c r="AE50" s="198"/>
      <c r="AF50" s="160"/>
      <c r="AG50" s="239"/>
      <c r="AH50" s="459"/>
      <c r="AI50" s="461"/>
      <c r="AJ50" s="461"/>
      <c r="AK50" s="461"/>
      <c r="AL50" s="461"/>
      <c r="AM50" s="461"/>
      <c r="AN50" s="461"/>
      <c r="AO50" s="461"/>
      <c r="AP50" s="461"/>
      <c r="AQ50" s="461"/>
      <c r="AR50" s="461"/>
      <c r="AS50" s="160"/>
      <c r="AT50" s="160"/>
      <c r="AU50" s="160"/>
      <c r="AV50" s="160"/>
      <c r="AW50" s="160"/>
      <c r="AX50" s="160"/>
      <c r="AY50" s="160"/>
      <c r="AZ50" s="160"/>
      <c r="BA50" s="160"/>
      <c r="BB50" s="160"/>
      <c r="BC50" s="160"/>
      <c r="BD50" s="160"/>
      <c r="BE50" s="160"/>
      <c r="BF50" s="160"/>
      <c r="BG50" s="160"/>
      <c r="BH50" s="160"/>
      <c r="BI50" s="160"/>
      <c r="BJ50" s="160"/>
    </row>
    <row r="51" spans="1:63" ht="16.5" customHeight="1">
      <c r="A51" s="160"/>
      <c r="B51" s="160"/>
      <c r="C51" s="239"/>
      <c r="D51" s="239"/>
      <c r="E51" s="160"/>
      <c r="F51" s="458"/>
      <c r="G51" s="458"/>
      <c r="H51" s="458"/>
      <c r="I51" s="240"/>
      <c r="J51" s="240"/>
      <c r="K51" s="160"/>
      <c r="L51" s="160"/>
      <c r="M51" s="458"/>
      <c r="N51" s="458"/>
      <c r="O51" s="458"/>
      <c r="P51" s="240"/>
      <c r="Q51" s="160"/>
      <c r="R51" s="239"/>
      <c r="S51" s="459"/>
      <c r="T51" s="460"/>
      <c r="U51" s="460"/>
      <c r="V51" s="460"/>
      <c r="W51" s="460"/>
      <c r="X51" s="460"/>
      <c r="Y51" s="460"/>
      <c r="Z51" s="460"/>
      <c r="AA51" s="460"/>
      <c r="AB51" s="460"/>
      <c r="AC51" s="460"/>
      <c r="AD51" s="460"/>
      <c r="AE51" s="198"/>
      <c r="AF51" s="160"/>
      <c r="AG51" s="239"/>
      <c r="AH51" s="459"/>
      <c r="AI51" s="461"/>
      <c r="AJ51" s="461"/>
      <c r="AK51" s="461"/>
      <c r="AL51" s="461"/>
      <c r="AM51" s="461"/>
      <c r="AN51" s="461"/>
      <c r="AO51" s="461"/>
      <c r="AP51" s="461"/>
      <c r="AQ51" s="461"/>
      <c r="AR51" s="461"/>
      <c r="AS51" s="160"/>
      <c r="AT51" s="160"/>
      <c r="AU51" s="160"/>
      <c r="AV51" s="160"/>
      <c r="AW51" s="160"/>
      <c r="AX51" s="160"/>
      <c r="AY51" s="160"/>
      <c r="AZ51" s="160"/>
      <c r="BA51" s="160"/>
      <c r="BB51" s="160"/>
      <c r="BC51" s="160"/>
      <c r="BD51" s="160"/>
      <c r="BE51" s="160"/>
      <c r="BF51" s="160"/>
      <c r="BG51" s="160"/>
      <c r="BH51" s="160"/>
      <c r="BI51" s="160"/>
      <c r="BJ51" s="160"/>
    </row>
    <row r="52" spans="1:63">
      <c r="A52" s="160"/>
      <c r="B52" s="160"/>
      <c r="C52" s="239"/>
      <c r="D52" s="239"/>
      <c r="E52" s="160"/>
      <c r="F52" s="458"/>
      <c r="G52" s="458"/>
      <c r="H52" s="458"/>
      <c r="I52" s="240"/>
      <c r="J52" s="240"/>
      <c r="K52" s="160"/>
      <c r="L52" s="160"/>
      <c r="M52" s="458"/>
      <c r="N52" s="458"/>
      <c r="O52" s="458"/>
      <c r="P52" s="240"/>
      <c r="Q52" s="160"/>
      <c r="R52" s="239"/>
      <c r="S52" s="459"/>
      <c r="T52" s="460"/>
      <c r="U52" s="460"/>
      <c r="V52" s="460"/>
      <c r="W52" s="460"/>
      <c r="X52" s="460"/>
      <c r="Y52" s="460"/>
      <c r="Z52" s="460"/>
      <c r="AA52" s="460"/>
      <c r="AB52" s="460"/>
      <c r="AC52" s="460"/>
      <c r="AD52" s="460"/>
      <c r="AE52" s="198"/>
      <c r="AF52" s="160"/>
      <c r="AG52" s="239"/>
      <c r="AH52" s="459"/>
      <c r="AI52" s="461"/>
      <c r="AJ52" s="461"/>
      <c r="AK52" s="461"/>
      <c r="AL52" s="461"/>
      <c r="AM52" s="461"/>
      <c r="AN52" s="461"/>
      <c r="AO52" s="461"/>
      <c r="AP52" s="461"/>
      <c r="AQ52" s="461"/>
      <c r="AR52" s="461"/>
      <c r="AS52" s="160"/>
      <c r="AT52" s="160"/>
      <c r="AU52" s="160"/>
      <c r="AV52" s="160"/>
      <c r="AW52" s="160"/>
      <c r="AX52" s="160"/>
      <c r="AY52" s="160"/>
      <c r="AZ52" s="160"/>
      <c r="BA52" s="160"/>
      <c r="BB52" s="160"/>
      <c r="BC52" s="160"/>
      <c r="BD52" s="160"/>
      <c r="BE52" s="160"/>
      <c r="BF52" s="160"/>
      <c r="BG52" s="160"/>
      <c r="BH52" s="160"/>
      <c r="BI52" s="160"/>
      <c r="BJ52" s="160"/>
    </row>
    <row r="53" spans="1:63">
      <c r="A53" s="160"/>
      <c r="B53" s="160"/>
      <c r="C53" s="239"/>
      <c r="D53" s="239"/>
      <c r="E53" s="160"/>
      <c r="F53" s="458"/>
      <c r="G53" s="458"/>
      <c r="H53" s="458"/>
      <c r="I53" s="240"/>
      <c r="J53" s="240"/>
      <c r="K53" s="160"/>
      <c r="L53" s="160"/>
      <c r="M53" s="458"/>
      <c r="N53" s="458"/>
      <c r="O53" s="458"/>
      <c r="P53" s="240"/>
      <c r="Q53" s="160"/>
      <c r="R53" s="239"/>
      <c r="S53" s="459"/>
      <c r="T53" s="460"/>
      <c r="U53" s="460"/>
      <c r="V53" s="460"/>
      <c r="W53" s="460"/>
      <c r="X53" s="460"/>
      <c r="Y53" s="460"/>
      <c r="Z53" s="460"/>
      <c r="AA53" s="460"/>
      <c r="AB53" s="460"/>
      <c r="AC53" s="460"/>
      <c r="AD53" s="460"/>
      <c r="AE53" s="198"/>
      <c r="AF53" s="160"/>
      <c r="AG53" s="239"/>
      <c r="AH53" s="459"/>
      <c r="AI53" s="461"/>
      <c r="AJ53" s="461"/>
      <c r="AK53" s="461"/>
      <c r="AL53" s="461"/>
      <c r="AM53" s="461"/>
      <c r="AN53" s="461"/>
      <c r="AO53" s="461"/>
      <c r="AP53" s="461"/>
      <c r="AQ53" s="461"/>
      <c r="AR53" s="461"/>
      <c r="AS53" s="160"/>
      <c r="AT53" s="160"/>
      <c r="AU53" s="160"/>
      <c r="AV53" s="160"/>
      <c r="AW53" s="160"/>
      <c r="AX53" s="160"/>
      <c r="AY53" s="160"/>
      <c r="AZ53" s="160"/>
      <c r="BA53" s="160"/>
      <c r="BB53" s="160"/>
      <c r="BC53" s="160"/>
      <c r="BD53" s="160"/>
      <c r="BE53" s="160"/>
      <c r="BF53" s="160"/>
      <c r="BG53" s="160"/>
      <c r="BH53" s="160"/>
      <c r="BI53" s="160"/>
      <c r="BJ53" s="160"/>
    </row>
    <row r="54" spans="1:63">
      <c r="A54" s="160"/>
      <c r="B54" s="160"/>
      <c r="C54" s="239"/>
      <c r="D54" s="239"/>
      <c r="E54" s="160"/>
      <c r="F54" s="458"/>
      <c r="G54" s="458"/>
      <c r="H54" s="458"/>
      <c r="I54" s="240"/>
      <c r="J54" s="240"/>
      <c r="K54" s="160"/>
      <c r="L54" s="160"/>
      <c r="M54" s="458"/>
      <c r="N54" s="458"/>
      <c r="O54" s="458"/>
      <c r="P54" s="240"/>
      <c r="Q54" s="160"/>
      <c r="R54" s="239"/>
      <c r="S54" s="459"/>
      <c r="T54" s="460"/>
      <c r="U54" s="460"/>
      <c r="V54" s="460"/>
      <c r="W54" s="460"/>
      <c r="X54" s="460"/>
      <c r="Y54" s="460"/>
      <c r="Z54" s="460"/>
      <c r="AA54" s="460"/>
      <c r="AB54" s="460"/>
      <c r="AC54" s="460"/>
      <c r="AD54" s="460"/>
      <c r="AE54" s="198"/>
      <c r="AF54" s="160"/>
      <c r="AG54" s="239"/>
      <c r="AH54" s="459"/>
      <c r="AI54" s="461"/>
      <c r="AJ54" s="461"/>
      <c r="AK54" s="461"/>
      <c r="AL54" s="461"/>
      <c r="AM54" s="461"/>
      <c r="AN54" s="461"/>
      <c r="AO54" s="461"/>
      <c r="AP54" s="461"/>
      <c r="AQ54" s="461"/>
      <c r="AR54" s="461"/>
      <c r="AS54" s="160"/>
      <c r="AT54" s="160"/>
      <c r="AU54" s="160"/>
      <c r="AV54" s="160"/>
      <c r="AW54" s="160"/>
      <c r="AX54" s="160"/>
      <c r="AY54" s="160"/>
      <c r="AZ54" s="160"/>
      <c r="BA54" s="160"/>
      <c r="BB54" s="160"/>
      <c r="BC54" s="160"/>
      <c r="BD54" s="160"/>
      <c r="BE54" s="160"/>
      <c r="BF54" s="160"/>
      <c r="BG54" s="160"/>
      <c r="BH54" s="160"/>
      <c r="BI54" s="160"/>
      <c r="BJ54" s="160"/>
    </row>
    <row r="55" spans="1:63" ht="16.5" customHeight="1">
      <c r="A55" s="160"/>
      <c r="B55" s="160"/>
      <c r="C55" s="239"/>
      <c r="D55" s="239"/>
      <c r="E55" s="160"/>
      <c r="F55" s="458"/>
      <c r="G55" s="458"/>
      <c r="H55" s="458"/>
      <c r="I55" s="240"/>
      <c r="J55" s="240"/>
      <c r="K55" s="160"/>
      <c r="L55" s="160"/>
      <c r="M55" s="458"/>
      <c r="N55" s="458"/>
      <c r="O55" s="458"/>
      <c r="P55" s="240"/>
      <c r="Q55" s="160"/>
      <c r="R55" s="239"/>
      <c r="S55" s="459"/>
      <c r="T55" s="460"/>
      <c r="U55" s="460"/>
      <c r="V55" s="460"/>
      <c r="W55" s="460"/>
      <c r="X55" s="460"/>
      <c r="Y55" s="460"/>
      <c r="Z55" s="460"/>
      <c r="AA55" s="460"/>
      <c r="AB55" s="460"/>
      <c r="AC55" s="460"/>
      <c r="AD55" s="460"/>
      <c r="AE55" s="198"/>
      <c r="AF55" s="160"/>
      <c r="AG55" s="239"/>
      <c r="AH55" s="459"/>
      <c r="AI55" s="461"/>
      <c r="AJ55" s="461"/>
      <c r="AK55" s="461"/>
      <c r="AL55" s="461"/>
      <c r="AM55" s="461"/>
      <c r="AN55" s="461"/>
      <c r="AO55" s="461"/>
      <c r="AP55" s="461"/>
      <c r="AQ55" s="461"/>
      <c r="AR55" s="461"/>
      <c r="AS55" s="160"/>
      <c r="AT55" s="160"/>
      <c r="AU55" s="160"/>
      <c r="AV55" s="160"/>
      <c r="AW55" s="160"/>
      <c r="AX55" s="160"/>
      <c r="AY55" s="160"/>
      <c r="AZ55" s="160"/>
      <c r="BA55" s="160"/>
      <c r="BB55" s="160"/>
      <c r="BC55" s="160"/>
      <c r="BD55" s="160"/>
      <c r="BE55" s="160"/>
      <c r="BF55" s="160"/>
      <c r="BG55" s="160"/>
      <c r="BH55" s="160"/>
      <c r="BI55" s="160"/>
      <c r="BJ55" s="160"/>
    </row>
    <row r="56" spans="1:63">
      <c r="A56" s="160"/>
      <c r="B56" s="160"/>
      <c r="C56" s="239"/>
      <c r="D56" s="239"/>
      <c r="E56" s="160"/>
      <c r="F56" s="458"/>
      <c r="G56" s="458"/>
      <c r="H56" s="458"/>
      <c r="I56" s="240"/>
      <c r="J56" s="240"/>
      <c r="K56" s="160"/>
      <c r="L56" s="160"/>
      <c r="M56" s="458"/>
      <c r="N56" s="458"/>
      <c r="O56" s="458"/>
      <c r="P56" s="240"/>
      <c r="Q56" s="160"/>
      <c r="R56" s="239"/>
      <c r="S56" s="459"/>
      <c r="T56" s="460"/>
      <c r="U56" s="460"/>
      <c r="V56" s="460"/>
      <c r="W56" s="460"/>
      <c r="X56" s="460"/>
      <c r="Y56" s="460"/>
      <c r="Z56" s="460"/>
      <c r="AA56" s="460"/>
      <c r="AB56" s="460"/>
      <c r="AC56" s="460"/>
      <c r="AD56" s="460"/>
      <c r="AE56" s="198"/>
      <c r="AF56" s="160"/>
      <c r="AG56" s="239"/>
      <c r="AH56" s="459"/>
      <c r="AI56" s="461"/>
      <c r="AJ56" s="461"/>
      <c r="AK56" s="461"/>
      <c r="AL56" s="461"/>
      <c r="AM56" s="461"/>
      <c r="AN56" s="461"/>
      <c r="AO56" s="461"/>
      <c r="AP56" s="461"/>
      <c r="AQ56" s="461"/>
      <c r="AR56" s="461"/>
      <c r="AS56" s="160"/>
      <c r="AT56" s="160"/>
      <c r="AU56" s="160"/>
      <c r="AV56" s="160"/>
      <c r="AW56" s="160"/>
      <c r="AX56" s="160"/>
      <c r="AY56" s="160"/>
      <c r="AZ56" s="160"/>
      <c r="BA56" s="160"/>
      <c r="BB56" s="160"/>
      <c r="BC56" s="160"/>
      <c r="BD56" s="160"/>
      <c r="BE56" s="160"/>
      <c r="BF56" s="160"/>
      <c r="BG56" s="160"/>
      <c r="BH56" s="160"/>
      <c r="BI56" s="160"/>
      <c r="BJ56" s="160"/>
    </row>
    <row r="57" spans="1:63">
      <c r="A57" s="160"/>
      <c r="B57" s="160"/>
      <c r="C57" s="239"/>
      <c r="D57" s="239"/>
      <c r="E57" s="160"/>
      <c r="F57" s="458"/>
      <c r="G57" s="458"/>
      <c r="H57" s="458"/>
      <c r="I57" s="240"/>
      <c r="J57" s="240"/>
      <c r="K57" s="160"/>
      <c r="L57" s="160"/>
      <c r="M57" s="458"/>
      <c r="N57" s="458"/>
      <c r="O57" s="458"/>
      <c r="P57" s="240"/>
      <c r="Q57" s="160"/>
      <c r="R57" s="239"/>
      <c r="S57" s="459"/>
      <c r="T57" s="460"/>
      <c r="U57" s="460"/>
      <c r="V57" s="460"/>
      <c r="W57" s="460"/>
      <c r="X57" s="460"/>
      <c r="Y57" s="460"/>
      <c r="Z57" s="460"/>
      <c r="AA57" s="460"/>
      <c r="AB57" s="460"/>
      <c r="AC57" s="460"/>
      <c r="AD57" s="460"/>
      <c r="AE57" s="198"/>
      <c r="AF57" s="160"/>
      <c r="AG57" s="239"/>
      <c r="AH57" s="459"/>
      <c r="AI57" s="461"/>
      <c r="AJ57" s="461"/>
      <c r="AK57" s="461"/>
      <c r="AL57" s="461"/>
      <c r="AM57" s="461"/>
      <c r="AN57" s="461"/>
      <c r="AO57" s="461"/>
      <c r="AP57" s="461"/>
      <c r="AQ57" s="461"/>
      <c r="AR57" s="461"/>
      <c r="AS57" s="160"/>
      <c r="AT57" s="160"/>
      <c r="AU57" s="160"/>
      <c r="AV57" s="160"/>
      <c r="AW57" s="160"/>
      <c r="AX57" s="160"/>
      <c r="AY57" s="160"/>
      <c r="AZ57" s="160"/>
      <c r="BA57" s="160"/>
      <c r="BB57" s="160"/>
      <c r="BC57" s="160"/>
      <c r="BD57" s="160"/>
      <c r="BE57" s="160"/>
      <c r="BF57" s="160"/>
      <c r="BG57" s="160"/>
      <c r="BH57" s="160"/>
      <c r="BI57" s="160"/>
      <c r="BJ57" s="160"/>
    </row>
    <row r="58" spans="1:63">
      <c r="A58" s="160"/>
      <c r="B58" s="160"/>
      <c r="C58" s="239"/>
      <c r="D58" s="239"/>
      <c r="E58" s="160"/>
      <c r="F58" s="458"/>
      <c r="G58" s="458"/>
      <c r="H58" s="458"/>
      <c r="I58" s="240"/>
      <c r="J58" s="240"/>
      <c r="K58" s="160"/>
      <c r="L58" s="160"/>
      <c r="M58" s="458"/>
      <c r="N58" s="458"/>
      <c r="O58" s="458"/>
      <c r="P58" s="240"/>
      <c r="Q58" s="160"/>
      <c r="R58" s="239"/>
      <c r="S58" s="459"/>
      <c r="T58" s="460"/>
      <c r="U58" s="460"/>
      <c r="V58" s="460"/>
      <c r="W58" s="460"/>
      <c r="X58" s="460"/>
      <c r="Y58" s="460"/>
      <c r="Z58" s="460"/>
      <c r="AA58" s="460"/>
      <c r="AB58" s="460"/>
      <c r="AC58" s="460"/>
      <c r="AD58" s="460"/>
      <c r="AE58" s="198"/>
      <c r="AF58" s="160"/>
      <c r="AG58" s="239"/>
      <c r="AH58" s="459"/>
      <c r="AI58" s="461"/>
      <c r="AJ58" s="461"/>
      <c r="AK58" s="461"/>
      <c r="AL58" s="461"/>
      <c r="AM58" s="461"/>
      <c r="AN58" s="461"/>
      <c r="AO58" s="461"/>
      <c r="AP58" s="461"/>
      <c r="AQ58" s="461"/>
      <c r="AR58" s="461"/>
      <c r="AS58" s="160"/>
      <c r="AT58" s="160"/>
      <c r="AU58" s="160"/>
      <c r="AV58" s="160"/>
      <c r="AW58" s="160"/>
      <c r="AX58" s="160"/>
      <c r="AY58" s="160"/>
      <c r="AZ58" s="160"/>
      <c r="BA58" s="160"/>
      <c r="BB58" s="160"/>
      <c r="BC58" s="160"/>
      <c r="BD58" s="160"/>
      <c r="BE58" s="160"/>
      <c r="BF58" s="160"/>
      <c r="BG58" s="160"/>
      <c r="BH58" s="160"/>
      <c r="BI58" s="160"/>
      <c r="BJ58" s="160"/>
    </row>
    <row r="59" spans="1:63" ht="16.5" customHeight="1">
      <c r="A59" s="160"/>
      <c r="B59" s="160"/>
      <c r="C59" s="239"/>
      <c r="D59" s="239"/>
      <c r="E59" s="160"/>
      <c r="F59" s="458"/>
      <c r="G59" s="458"/>
      <c r="H59" s="458"/>
      <c r="I59" s="240"/>
      <c r="J59" s="240"/>
      <c r="K59" s="160"/>
      <c r="L59" s="160"/>
      <c r="M59" s="458"/>
      <c r="N59" s="458"/>
      <c r="O59" s="458"/>
      <c r="P59" s="240"/>
      <c r="Q59" s="160"/>
      <c r="R59" s="239"/>
      <c r="S59" s="459"/>
      <c r="T59" s="460"/>
      <c r="U59" s="460"/>
      <c r="V59" s="460"/>
      <c r="W59" s="460"/>
      <c r="X59" s="460"/>
      <c r="Y59" s="460"/>
      <c r="Z59" s="460"/>
      <c r="AA59" s="460"/>
      <c r="AB59" s="460"/>
      <c r="AC59" s="460"/>
      <c r="AD59" s="460"/>
      <c r="AE59" s="198"/>
      <c r="AF59" s="160"/>
      <c r="AG59" s="239"/>
      <c r="AH59" s="459"/>
      <c r="AI59" s="461"/>
      <c r="AJ59" s="461"/>
      <c r="AK59" s="461"/>
      <c r="AL59" s="461"/>
      <c r="AM59" s="461"/>
      <c r="AN59" s="461"/>
      <c r="AO59" s="461"/>
      <c r="AP59" s="461"/>
      <c r="AQ59" s="461"/>
      <c r="AR59" s="461"/>
      <c r="AS59" s="160"/>
      <c r="AT59" s="160"/>
      <c r="AU59" s="160"/>
      <c r="AV59" s="160"/>
      <c r="AW59" s="160"/>
      <c r="AX59" s="160"/>
      <c r="AY59" s="160"/>
      <c r="AZ59" s="160"/>
      <c r="BA59" s="160"/>
      <c r="BB59" s="160"/>
      <c r="BC59" s="160"/>
      <c r="BD59" s="160"/>
      <c r="BE59" s="160"/>
      <c r="BF59" s="160"/>
      <c r="BG59" s="160"/>
      <c r="BH59" s="160"/>
      <c r="BI59" s="160"/>
      <c r="BJ59" s="160"/>
      <c r="BK59" s="160"/>
    </row>
    <row r="60" spans="1:63">
      <c r="A60" s="160"/>
      <c r="B60" s="160"/>
      <c r="C60" s="239"/>
      <c r="D60" s="239"/>
      <c r="E60" s="160"/>
      <c r="F60" s="458"/>
      <c r="G60" s="458"/>
      <c r="H60" s="458"/>
      <c r="I60" s="240"/>
      <c r="J60" s="240"/>
      <c r="K60" s="160"/>
      <c r="L60" s="160"/>
      <c r="M60" s="458"/>
      <c r="N60" s="458"/>
      <c r="O60" s="458"/>
      <c r="P60" s="240"/>
      <c r="Q60" s="160"/>
      <c r="R60" s="239"/>
      <c r="S60" s="459"/>
      <c r="T60" s="460"/>
      <c r="U60" s="460"/>
      <c r="V60" s="460"/>
      <c r="W60" s="460"/>
      <c r="X60" s="460"/>
      <c r="Y60" s="460"/>
      <c r="Z60" s="460"/>
      <c r="AA60" s="460"/>
      <c r="AB60" s="460"/>
      <c r="AC60" s="460"/>
      <c r="AD60" s="460"/>
      <c r="AE60" s="198"/>
      <c r="AF60" s="160"/>
      <c r="AG60" s="239"/>
      <c r="AH60" s="459"/>
      <c r="AI60" s="461"/>
      <c r="AJ60" s="461"/>
      <c r="AK60" s="461"/>
      <c r="AL60" s="461"/>
      <c r="AM60" s="461"/>
      <c r="AN60" s="461"/>
      <c r="AO60" s="461"/>
      <c r="AP60" s="461"/>
      <c r="AQ60" s="461"/>
      <c r="AR60" s="461"/>
      <c r="AS60" s="160"/>
      <c r="AT60" s="160"/>
      <c r="AU60" s="160"/>
      <c r="AV60" s="160"/>
      <c r="AW60" s="160"/>
      <c r="AX60" s="160"/>
      <c r="AY60" s="160"/>
      <c r="AZ60" s="160"/>
      <c r="BA60" s="160"/>
      <c r="BB60" s="160"/>
      <c r="BC60" s="160"/>
      <c r="BD60" s="160"/>
      <c r="BE60" s="160"/>
      <c r="BF60" s="160"/>
      <c r="BG60" s="160"/>
      <c r="BH60" s="160"/>
      <c r="BI60" s="160"/>
      <c r="BJ60" s="160"/>
      <c r="BK60" s="160"/>
    </row>
    <row r="61" spans="1:63">
      <c r="A61" s="160"/>
      <c r="B61" s="160"/>
      <c r="C61" s="239"/>
      <c r="D61" s="239"/>
      <c r="E61" s="160"/>
      <c r="F61" s="458"/>
      <c r="G61" s="458"/>
      <c r="H61" s="458"/>
      <c r="I61" s="240"/>
      <c r="J61" s="240"/>
      <c r="K61" s="160"/>
      <c r="L61" s="160"/>
      <c r="M61" s="458"/>
      <c r="N61" s="458"/>
      <c r="O61" s="458"/>
      <c r="P61" s="240"/>
      <c r="Q61" s="160"/>
      <c r="R61" s="239"/>
      <c r="S61" s="459"/>
      <c r="T61" s="460"/>
      <c r="U61" s="460"/>
      <c r="V61" s="460"/>
      <c r="W61" s="460"/>
      <c r="X61" s="460"/>
      <c r="Y61" s="460"/>
      <c r="Z61" s="460"/>
      <c r="AA61" s="460"/>
      <c r="AB61" s="460"/>
      <c r="AC61" s="460"/>
      <c r="AD61" s="460"/>
      <c r="AE61" s="198"/>
      <c r="AF61" s="160"/>
      <c r="AG61" s="239"/>
      <c r="AH61" s="459"/>
      <c r="AI61" s="461"/>
      <c r="AJ61" s="461"/>
      <c r="AK61" s="461"/>
      <c r="AL61" s="461"/>
      <c r="AM61" s="461"/>
      <c r="AN61" s="461"/>
      <c r="AO61" s="461"/>
      <c r="AP61" s="461"/>
      <c r="AQ61" s="461"/>
      <c r="AR61" s="461"/>
      <c r="AS61" s="160"/>
      <c r="AT61" s="160"/>
      <c r="AU61" s="160"/>
      <c r="AV61" s="160"/>
      <c r="AW61" s="160"/>
      <c r="AX61" s="160"/>
      <c r="AY61" s="160"/>
      <c r="AZ61" s="160"/>
      <c r="BA61" s="160"/>
      <c r="BB61" s="160"/>
      <c r="BC61" s="160"/>
      <c r="BD61" s="160"/>
      <c r="BE61" s="160"/>
      <c r="BF61" s="160"/>
      <c r="BG61" s="160"/>
      <c r="BH61" s="160"/>
      <c r="BI61" s="160"/>
      <c r="BJ61" s="160"/>
      <c r="BK61" s="160"/>
    </row>
    <row r="62" spans="1:63">
      <c r="A62" s="160"/>
      <c r="B62" s="160"/>
      <c r="C62" s="239"/>
      <c r="D62" s="239"/>
      <c r="E62" s="160"/>
      <c r="F62" s="458"/>
      <c r="G62" s="458"/>
      <c r="H62" s="458"/>
      <c r="I62" s="240"/>
      <c r="J62" s="240"/>
      <c r="K62" s="160"/>
      <c r="L62" s="160"/>
      <c r="M62" s="458"/>
      <c r="N62" s="458"/>
      <c r="O62" s="458"/>
      <c r="P62" s="240"/>
      <c r="Q62" s="160"/>
      <c r="R62" s="239"/>
      <c r="S62" s="459"/>
      <c r="T62" s="460"/>
      <c r="U62" s="460"/>
      <c r="V62" s="460"/>
      <c r="W62" s="460"/>
      <c r="X62" s="460"/>
      <c r="Y62" s="460"/>
      <c r="Z62" s="460"/>
      <c r="AA62" s="460"/>
      <c r="AB62" s="460"/>
      <c r="AC62" s="460"/>
      <c r="AD62" s="460"/>
      <c r="AE62" s="198"/>
      <c r="AF62" s="160"/>
      <c r="AG62" s="239"/>
      <c r="AH62" s="459"/>
      <c r="AI62" s="461"/>
      <c r="AJ62" s="461"/>
      <c r="AK62" s="461"/>
      <c r="AL62" s="461"/>
      <c r="AM62" s="461"/>
      <c r="AN62" s="461"/>
      <c r="AO62" s="461"/>
      <c r="AP62" s="461"/>
      <c r="AQ62" s="461"/>
      <c r="AR62" s="461"/>
      <c r="AS62" s="160"/>
      <c r="AT62" s="160"/>
      <c r="AU62" s="160"/>
      <c r="AV62" s="160"/>
      <c r="AW62" s="160"/>
      <c r="AX62" s="160"/>
      <c r="AY62" s="160"/>
      <c r="AZ62" s="160"/>
      <c r="BA62" s="160"/>
      <c r="BB62" s="160"/>
      <c r="BC62" s="160"/>
      <c r="BD62" s="160"/>
      <c r="BE62" s="160"/>
      <c r="BF62" s="160"/>
      <c r="BG62" s="160"/>
      <c r="BH62" s="160"/>
      <c r="BI62" s="160"/>
      <c r="BJ62" s="160"/>
      <c r="BK62" s="160"/>
    </row>
    <row r="63" spans="1:63">
      <c r="A63" s="160"/>
      <c r="B63" s="160"/>
      <c r="C63" s="239"/>
      <c r="D63" s="239"/>
      <c r="E63" s="160"/>
      <c r="F63" s="458"/>
      <c r="G63" s="458"/>
      <c r="H63" s="458"/>
      <c r="I63" s="240"/>
      <c r="J63" s="240"/>
      <c r="K63" s="160"/>
      <c r="L63" s="160"/>
      <c r="M63" s="458"/>
      <c r="N63" s="458"/>
      <c r="O63" s="458"/>
      <c r="P63" s="240"/>
      <c r="Q63" s="160"/>
      <c r="R63" s="239"/>
      <c r="S63" s="459"/>
      <c r="T63" s="460"/>
      <c r="U63" s="460"/>
      <c r="V63" s="460"/>
      <c r="W63" s="460"/>
      <c r="X63" s="460"/>
      <c r="Y63" s="460"/>
      <c r="Z63" s="460"/>
      <c r="AA63" s="460"/>
      <c r="AB63" s="460"/>
      <c r="AC63" s="460"/>
      <c r="AD63" s="460"/>
      <c r="AE63" s="198"/>
      <c r="AF63" s="160"/>
      <c r="AG63" s="239"/>
      <c r="AH63" s="459"/>
      <c r="AI63" s="461"/>
      <c r="AJ63" s="461"/>
      <c r="AK63" s="461"/>
      <c r="AL63" s="461"/>
      <c r="AM63" s="461"/>
      <c r="AN63" s="461"/>
      <c r="AO63" s="461"/>
      <c r="AP63" s="461"/>
      <c r="AQ63" s="461"/>
      <c r="AR63" s="461"/>
      <c r="AS63" s="160"/>
      <c r="AT63" s="160"/>
      <c r="AU63" s="160"/>
      <c r="AV63" s="160"/>
      <c r="AW63" s="160"/>
      <c r="AX63" s="160"/>
      <c r="AY63" s="160"/>
      <c r="AZ63" s="160"/>
      <c r="BA63" s="160"/>
      <c r="BB63" s="160"/>
      <c r="BC63" s="160"/>
      <c r="BD63" s="160"/>
      <c r="BE63" s="160"/>
      <c r="BF63" s="160"/>
      <c r="BG63" s="160"/>
      <c r="BH63" s="160"/>
      <c r="BI63" s="160"/>
      <c r="BJ63" s="160"/>
      <c r="BK63" s="160"/>
    </row>
    <row r="64" spans="1:63">
      <c r="A64" s="160"/>
      <c r="B64" s="160"/>
      <c r="C64" s="239"/>
      <c r="D64" s="239"/>
      <c r="E64" s="160"/>
      <c r="F64" s="458"/>
      <c r="G64" s="458"/>
      <c r="H64" s="458"/>
      <c r="I64" s="240"/>
      <c r="J64" s="240"/>
      <c r="K64" s="160"/>
      <c r="L64" s="160"/>
      <c r="M64" s="458"/>
      <c r="N64" s="458"/>
      <c r="O64" s="458"/>
      <c r="P64" s="240"/>
      <c r="Q64" s="160"/>
      <c r="R64" s="239"/>
      <c r="S64" s="459"/>
      <c r="T64" s="460"/>
      <c r="U64" s="460"/>
      <c r="V64" s="460"/>
      <c r="W64" s="460"/>
      <c r="X64" s="460"/>
      <c r="Y64" s="460"/>
      <c r="Z64" s="460"/>
      <c r="AA64" s="460"/>
      <c r="AB64" s="460"/>
      <c r="AC64" s="460"/>
      <c r="AD64" s="460"/>
      <c r="AE64" s="198"/>
      <c r="AF64" s="160"/>
      <c r="AG64" s="239"/>
      <c r="AH64" s="459"/>
      <c r="AI64" s="461"/>
      <c r="AJ64" s="461"/>
      <c r="AK64" s="461"/>
      <c r="AL64" s="461"/>
      <c r="AM64" s="461"/>
      <c r="AN64" s="461"/>
      <c r="AO64" s="461"/>
      <c r="AP64" s="461"/>
      <c r="AQ64" s="461"/>
      <c r="AR64" s="461"/>
      <c r="AS64" s="160"/>
      <c r="AT64" s="160"/>
      <c r="AU64" s="160"/>
      <c r="AV64" s="160"/>
      <c r="AW64" s="160"/>
      <c r="AX64" s="160"/>
      <c r="AY64" s="160"/>
      <c r="AZ64" s="160"/>
      <c r="BA64" s="160"/>
      <c r="BB64" s="160"/>
      <c r="BC64" s="160"/>
      <c r="BD64" s="160"/>
      <c r="BE64" s="160"/>
      <c r="BF64" s="160"/>
      <c r="BG64" s="160"/>
      <c r="BH64" s="160"/>
      <c r="BI64" s="160"/>
      <c r="BJ64" s="160"/>
      <c r="BK64" s="160"/>
    </row>
    <row r="65" spans="1:63">
      <c r="A65" s="160"/>
      <c r="B65" s="160"/>
      <c r="C65" s="239"/>
      <c r="D65" s="239"/>
      <c r="E65" s="160"/>
      <c r="F65" s="458"/>
      <c r="G65" s="458"/>
      <c r="H65" s="458"/>
      <c r="I65" s="240"/>
      <c r="J65" s="240"/>
      <c r="K65" s="160"/>
      <c r="L65" s="160"/>
      <c r="M65" s="458"/>
      <c r="N65" s="458"/>
      <c r="O65" s="458"/>
      <c r="P65" s="240"/>
      <c r="Q65" s="160"/>
      <c r="R65" s="239"/>
      <c r="S65" s="459"/>
      <c r="T65" s="460"/>
      <c r="U65" s="460"/>
      <c r="V65" s="460"/>
      <c r="W65" s="460"/>
      <c r="X65" s="460"/>
      <c r="Y65" s="460"/>
      <c r="Z65" s="460"/>
      <c r="AA65" s="460"/>
      <c r="AB65" s="460"/>
      <c r="AC65" s="460"/>
      <c r="AD65" s="460"/>
      <c r="AE65" s="198"/>
      <c r="AF65" s="160"/>
      <c r="AG65" s="239"/>
      <c r="AH65" s="459"/>
      <c r="AI65" s="461"/>
      <c r="AJ65" s="461"/>
      <c r="AK65" s="461"/>
      <c r="AL65" s="461"/>
      <c r="AM65" s="461"/>
      <c r="AN65" s="461"/>
      <c r="AO65" s="461"/>
      <c r="AP65" s="461"/>
      <c r="AQ65" s="461"/>
      <c r="AR65" s="461"/>
      <c r="AS65" s="160"/>
      <c r="AT65" s="160"/>
      <c r="AU65" s="160"/>
      <c r="AV65" s="160"/>
      <c r="AW65" s="160"/>
      <c r="AX65" s="160"/>
      <c r="AY65" s="160"/>
      <c r="AZ65" s="160"/>
      <c r="BA65" s="160"/>
      <c r="BB65" s="160"/>
      <c r="BC65" s="160"/>
      <c r="BD65" s="160"/>
      <c r="BE65" s="160"/>
      <c r="BF65" s="160"/>
      <c r="BG65" s="160"/>
      <c r="BH65" s="160"/>
      <c r="BI65" s="160"/>
      <c r="BJ65" s="160"/>
      <c r="BK65" s="160"/>
    </row>
    <row r="66" spans="1:63">
      <c r="A66" s="160"/>
      <c r="B66" s="160"/>
      <c r="C66" s="239"/>
      <c r="D66" s="239"/>
      <c r="E66" s="160"/>
      <c r="F66" s="458"/>
      <c r="G66" s="458"/>
      <c r="H66" s="458"/>
      <c r="I66" s="240"/>
      <c r="J66" s="240"/>
      <c r="K66" s="160"/>
      <c r="L66" s="160"/>
      <c r="M66" s="458"/>
      <c r="N66" s="458"/>
      <c r="O66" s="458"/>
      <c r="P66" s="240"/>
      <c r="Q66" s="160"/>
      <c r="R66" s="239"/>
      <c r="S66" s="459"/>
      <c r="T66" s="460"/>
      <c r="U66" s="460"/>
      <c r="V66" s="460"/>
      <c r="W66" s="460"/>
      <c r="X66" s="460"/>
      <c r="Y66" s="460"/>
      <c r="Z66" s="460"/>
      <c r="AA66" s="460"/>
      <c r="AB66" s="460"/>
      <c r="AC66" s="460"/>
      <c r="AD66" s="460"/>
      <c r="AE66" s="198"/>
      <c r="AF66" s="160"/>
      <c r="AG66" s="239"/>
      <c r="AH66" s="459"/>
      <c r="AI66" s="461"/>
      <c r="AJ66" s="461"/>
      <c r="AK66" s="461"/>
      <c r="AL66" s="461"/>
      <c r="AM66" s="461"/>
      <c r="AN66" s="461"/>
      <c r="AO66" s="461"/>
      <c r="AP66" s="461"/>
      <c r="AQ66" s="461"/>
      <c r="AR66" s="461"/>
      <c r="AS66" s="160"/>
      <c r="AT66" s="160"/>
      <c r="AU66" s="160"/>
      <c r="AV66" s="160"/>
      <c r="AW66" s="160"/>
      <c r="AX66" s="160"/>
      <c r="AY66" s="160"/>
      <c r="AZ66" s="160"/>
      <c r="BA66" s="160"/>
      <c r="BB66" s="160"/>
      <c r="BC66" s="160"/>
      <c r="BD66" s="160"/>
      <c r="BE66" s="160"/>
      <c r="BF66" s="160"/>
      <c r="BG66" s="160"/>
      <c r="BH66" s="160"/>
      <c r="BI66" s="160"/>
      <c r="BJ66" s="160"/>
      <c r="BK66" s="160"/>
    </row>
    <row r="67" spans="1:63">
      <c r="A67" s="160"/>
      <c r="B67" s="160"/>
      <c r="C67" s="239"/>
      <c r="D67" s="239"/>
      <c r="E67" s="160"/>
      <c r="F67" s="458"/>
      <c r="G67" s="458"/>
      <c r="H67" s="458"/>
      <c r="I67" s="240"/>
      <c r="J67" s="240"/>
      <c r="K67" s="160"/>
      <c r="L67" s="160"/>
      <c r="M67" s="458"/>
      <c r="N67" s="458"/>
      <c r="O67" s="458"/>
      <c r="P67" s="240"/>
      <c r="Q67" s="160"/>
      <c r="R67" s="239"/>
      <c r="S67" s="459"/>
      <c r="T67" s="460"/>
      <c r="U67" s="460"/>
      <c r="V67" s="460"/>
      <c r="W67" s="460"/>
      <c r="X67" s="460"/>
      <c r="Y67" s="460"/>
      <c r="Z67" s="460"/>
      <c r="AA67" s="460"/>
      <c r="AB67" s="460"/>
      <c r="AC67" s="460"/>
      <c r="AD67" s="460"/>
      <c r="AE67" s="198"/>
      <c r="AF67" s="160"/>
      <c r="AG67" s="239"/>
      <c r="AH67" s="459"/>
      <c r="AI67" s="461"/>
      <c r="AJ67" s="461"/>
      <c r="AK67" s="461"/>
      <c r="AL67" s="461"/>
      <c r="AM67" s="461"/>
      <c r="AN67" s="461"/>
      <c r="AO67" s="461"/>
      <c r="AP67" s="461"/>
      <c r="AQ67" s="461"/>
      <c r="AR67" s="461"/>
      <c r="AS67" s="160"/>
      <c r="AT67" s="160"/>
      <c r="AU67" s="160"/>
      <c r="AV67" s="160"/>
      <c r="AW67" s="160"/>
      <c r="AX67" s="160"/>
      <c r="AY67" s="160"/>
      <c r="AZ67" s="160"/>
      <c r="BA67" s="160"/>
      <c r="BB67" s="160"/>
      <c r="BC67" s="160"/>
      <c r="BD67" s="160"/>
      <c r="BE67" s="160"/>
      <c r="BF67" s="160"/>
      <c r="BG67" s="160"/>
      <c r="BH67" s="160"/>
      <c r="BI67" s="160"/>
      <c r="BJ67" s="160"/>
      <c r="BK67" s="160"/>
    </row>
    <row r="68" spans="1:63">
      <c r="A68" s="160"/>
      <c r="B68" s="160"/>
      <c r="C68" s="239"/>
      <c r="D68" s="239"/>
      <c r="E68" s="160"/>
      <c r="F68" s="458"/>
      <c r="G68" s="458"/>
      <c r="H68" s="458"/>
      <c r="I68" s="240"/>
      <c r="J68" s="240"/>
      <c r="K68" s="160"/>
      <c r="L68" s="160"/>
      <c r="M68" s="458"/>
      <c r="N68" s="458"/>
      <c r="O68" s="458"/>
      <c r="P68" s="240"/>
      <c r="Q68" s="160"/>
      <c r="R68" s="239"/>
      <c r="S68" s="459"/>
      <c r="T68" s="460"/>
      <c r="U68" s="460"/>
      <c r="V68" s="460"/>
      <c r="W68" s="460"/>
      <c r="X68" s="460"/>
      <c r="Y68" s="460"/>
      <c r="Z68" s="460"/>
      <c r="AA68" s="460"/>
      <c r="AB68" s="460"/>
      <c r="AC68" s="460"/>
      <c r="AD68" s="460"/>
      <c r="AE68" s="198"/>
      <c r="AF68" s="160"/>
      <c r="AG68" s="239"/>
      <c r="AH68" s="459"/>
      <c r="AI68" s="461"/>
      <c r="AJ68" s="461"/>
      <c r="AK68" s="461"/>
      <c r="AL68" s="461"/>
      <c r="AM68" s="461"/>
      <c r="AN68" s="461"/>
      <c r="AO68" s="461"/>
      <c r="AP68" s="461"/>
      <c r="AQ68" s="461"/>
      <c r="AR68" s="461"/>
      <c r="AS68" s="160"/>
      <c r="AT68" s="160"/>
      <c r="AU68" s="160"/>
      <c r="AV68" s="160"/>
      <c r="AW68" s="160"/>
      <c r="AX68" s="160"/>
      <c r="AY68" s="160"/>
      <c r="AZ68" s="160"/>
      <c r="BA68" s="160"/>
      <c r="BB68" s="160"/>
      <c r="BC68" s="160"/>
      <c r="BD68" s="160"/>
      <c r="BE68" s="160"/>
      <c r="BF68" s="160"/>
      <c r="BG68" s="160"/>
      <c r="BH68" s="160"/>
      <c r="BI68" s="160"/>
      <c r="BJ68" s="160"/>
      <c r="BK68" s="160"/>
    </row>
    <row r="69" spans="1:63">
      <c r="A69" s="160"/>
      <c r="B69" s="160"/>
      <c r="C69" s="239"/>
      <c r="D69" s="239"/>
      <c r="E69" s="160"/>
      <c r="F69" s="458"/>
      <c r="G69" s="458"/>
      <c r="H69" s="458"/>
      <c r="I69" s="240"/>
      <c r="J69" s="240"/>
      <c r="K69" s="160"/>
      <c r="L69" s="160"/>
      <c r="M69" s="458"/>
      <c r="N69" s="458"/>
      <c r="O69" s="458"/>
      <c r="P69" s="240"/>
      <c r="Q69" s="160"/>
      <c r="R69" s="239"/>
      <c r="S69" s="459"/>
      <c r="T69" s="460"/>
      <c r="U69" s="460"/>
      <c r="V69" s="460"/>
      <c r="W69" s="460"/>
      <c r="X69" s="460"/>
      <c r="Y69" s="460"/>
      <c r="Z69" s="460"/>
      <c r="AA69" s="460"/>
      <c r="AB69" s="460"/>
      <c r="AC69" s="460"/>
      <c r="AD69" s="460"/>
      <c r="AE69" s="198"/>
      <c r="AF69" s="160"/>
      <c r="AG69" s="239"/>
      <c r="AH69" s="459"/>
      <c r="AI69" s="461"/>
      <c r="AJ69" s="461"/>
      <c r="AK69" s="461"/>
      <c r="AL69" s="461"/>
      <c r="AM69" s="461"/>
      <c r="AN69" s="461"/>
      <c r="AO69" s="461"/>
      <c r="AP69" s="461"/>
      <c r="AQ69" s="461"/>
      <c r="AR69" s="461"/>
      <c r="AS69" s="160"/>
      <c r="AT69" s="160"/>
      <c r="AU69" s="160"/>
      <c r="AV69" s="160"/>
      <c r="AW69" s="160"/>
      <c r="AX69" s="160"/>
      <c r="AY69" s="160"/>
      <c r="AZ69" s="160"/>
      <c r="BA69" s="160"/>
      <c r="BB69" s="160"/>
      <c r="BC69" s="160"/>
      <c r="BD69" s="160"/>
      <c r="BE69" s="160"/>
      <c r="BF69" s="160"/>
      <c r="BG69" s="160"/>
      <c r="BH69" s="160"/>
      <c r="BI69" s="160"/>
      <c r="BJ69" s="160"/>
      <c r="BK69" s="160"/>
    </row>
    <row r="70" spans="1:63">
      <c r="A70" s="160"/>
      <c r="B70" s="160"/>
      <c r="C70" s="239"/>
      <c r="D70" s="239"/>
      <c r="E70" s="160"/>
      <c r="F70" s="458"/>
      <c r="G70" s="458"/>
      <c r="H70" s="458"/>
      <c r="I70" s="240"/>
      <c r="J70" s="240"/>
      <c r="K70" s="160"/>
      <c r="L70" s="160"/>
      <c r="M70" s="458"/>
      <c r="N70" s="458"/>
      <c r="O70" s="458"/>
      <c r="P70" s="240"/>
      <c r="Q70" s="160"/>
      <c r="R70" s="239"/>
      <c r="S70" s="459"/>
      <c r="T70" s="460"/>
      <c r="U70" s="460"/>
      <c r="V70" s="460"/>
      <c r="W70" s="460"/>
      <c r="X70" s="460"/>
      <c r="Y70" s="460"/>
      <c r="Z70" s="460"/>
      <c r="AA70" s="460"/>
      <c r="AB70" s="460"/>
      <c r="AC70" s="460"/>
      <c r="AD70" s="460"/>
      <c r="AE70" s="198"/>
      <c r="AF70" s="160"/>
      <c r="AG70" s="239"/>
      <c r="AH70" s="459"/>
      <c r="AI70" s="461"/>
      <c r="AJ70" s="461"/>
      <c r="AK70" s="461"/>
      <c r="AL70" s="461"/>
      <c r="AM70" s="461"/>
      <c r="AN70" s="461"/>
      <c r="AO70" s="461"/>
      <c r="AP70" s="461"/>
      <c r="AQ70" s="461"/>
      <c r="AR70" s="461"/>
      <c r="AS70" s="160"/>
      <c r="AT70" s="160"/>
      <c r="AU70" s="160"/>
      <c r="AV70" s="160"/>
      <c r="AW70" s="160"/>
      <c r="AX70" s="160"/>
      <c r="AY70" s="160"/>
      <c r="AZ70" s="160"/>
      <c r="BA70" s="160"/>
      <c r="BB70" s="160"/>
      <c r="BC70" s="160"/>
      <c r="BD70" s="160"/>
      <c r="BE70" s="160"/>
      <c r="BF70" s="160"/>
      <c r="BG70" s="160"/>
      <c r="BH70" s="160"/>
      <c r="BI70" s="160"/>
      <c r="BJ70" s="160"/>
      <c r="BK70" s="160"/>
    </row>
    <row r="71" spans="1:63" ht="16.5" customHeight="1">
      <c r="A71" s="160"/>
      <c r="B71" s="160"/>
      <c r="C71" s="239"/>
      <c r="D71" s="239"/>
      <c r="E71" s="160"/>
      <c r="F71" s="458"/>
      <c r="G71" s="458"/>
      <c r="H71" s="458"/>
      <c r="I71" s="240"/>
      <c r="J71" s="240"/>
      <c r="K71" s="160"/>
      <c r="L71" s="160"/>
      <c r="M71" s="458"/>
      <c r="N71" s="458"/>
      <c r="O71" s="458"/>
      <c r="P71" s="240"/>
      <c r="Q71" s="160"/>
      <c r="R71" s="239"/>
      <c r="S71" s="459"/>
      <c r="T71" s="460"/>
      <c r="U71" s="460"/>
      <c r="V71" s="460"/>
      <c r="W71" s="460"/>
      <c r="X71" s="460"/>
      <c r="Y71" s="460"/>
      <c r="Z71" s="460"/>
      <c r="AA71" s="460"/>
      <c r="AB71" s="460"/>
      <c r="AC71" s="460"/>
      <c r="AD71" s="460"/>
      <c r="AE71" s="198"/>
      <c r="AF71" s="160"/>
      <c r="AG71" s="239"/>
      <c r="AH71" s="459"/>
      <c r="AI71" s="461"/>
      <c r="AJ71" s="461"/>
      <c r="AK71" s="461"/>
      <c r="AL71" s="461"/>
      <c r="AM71" s="461"/>
      <c r="AN71" s="461"/>
      <c r="AO71" s="461"/>
      <c r="AP71" s="461"/>
      <c r="AQ71" s="461"/>
      <c r="AR71" s="461"/>
      <c r="AS71" s="160"/>
      <c r="AT71" s="160"/>
      <c r="AU71" s="160"/>
      <c r="AV71" s="160"/>
      <c r="AW71" s="160"/>
      <c r="AX71" s="160"/>
      <c r="AY71" s="160"/>
      <c r="AZ71" s="160"/>
      <c r="BA71" s="160"/>
      <c r="BB71" s="160"/>
      <c r="BC71" s="160"/>
      <c r="BD71" s="160"/>
      <c r="BE71" s="160"/>
      <c r="BF71" s="160"/>
      <c r="BG71" s="160"/>
      <c r="BH71" s="160"/>
      <c r="BI71" s="160"/>
      <c r="BJ71" s="160"/>
      <c r="BK71" s="160"/>
    </row>
    <row r="72" spans="1:63">
      <c r="AV72" s="160"/>
      <c r="AW72" s="160"/>
      <c r="AX72" s="160"/>
      <c r="AY72" s="160"/>
      <c r="AZ72" s="160"/>
      <c r="BA72" s="160"/>
      <c r="BB72" s="160"/>
      <c r="BC72" s="160"/>
      <c r="BD72" s="160"/>
      <c r="BE72" s="160"/>
      <c r="BF72" s="160"/>
      <c r="BG72" s="160"/>
      <c r="BH72" s="160"/>
      <c r="BI72" s="160"/>
      <c r="BJ72" s="160"/>
      <c r="BK72" s="160"/>
    </row>
    <row r="73" spans="1:63">
      <c r="AV73" s="160"/>
      <c r="AW73" s="160"/>
      <c r="AX73" s="160"/>
      <c r="AY73" s="160"/>
      <c r="AZ73" s="160"/>
      <c r="BA73" s="160"/>
      <c r="BB73" s="160"/>
      <c r="BC73" s="160"/>
      <c r="BD73" s="160"/>
      <c r="BE73" s="160"/>
      <c r="BF73" s="160"/>
      <c r="BG73" s="160"/>
      <c r="BH73" s="160"/>
      <c r="BI73" s="160"/>
      <c r="BJ73" s="160"/>
      <c r="BK73" s="160"/>
    </row>
    <row r="74" spans="1:63">
      <c r="AV74" s="160"/>
      <c r="AW74" s="160"/>
      <c r="AX74" s="160"/>
      <c r="AY74" s="160"/>
      <c r="AZ74" s="160"/>
      <c r="BA74" s="160"/>
      <c r="BB74" s="160"/>
      <c r="BC74" s="160"/>
      <c r="BD74" s="160"/>
      <c r="BE74" s="160"/>
      <c r="BF74" s="160"/>
      <c r="BG74" s="160"/>
      <c r="BH74" s="160"/>
      <c r="BI74" s="160"/>
      <c r="BJ74" s="160"/>
      <c r="BK74" s="160"/>
    </row>
    <row r="75" spans="1:63">
      <c r="AV75" s="160"/>
      <c r="AW75" s="160"/>
      <c r="AX75" s="160"/>
      <c r="AY75" s="160"/>
      <c r="AZ75" s="160"/>
      <c r="BA75" s="160"/>
      <c r="BB75" s="160"/>
      <c r="BC75" s="160"/>
      <c r="BD75" s="160"/>
      <c r="BE75" s="160"/>
      <c r="BF75" s="160"/>
      <c r="BG75" s="160"/>
      <c r="BH75" s="160"/>
      <c r="BI75" s="160"/>
      <c r="BJ75" s="160"/>
      <c r="BK75" s="160"/>
    </row>
    <row r="76" spans="1:63">
      <c r="AV76" s="160"/>
      <c r="AW76" s="160"/>
      <c r="AX76" s="160"/>
      <c r="AY76" s="160"/>
      <c r="AZ76" s="160"/>
      <c r="BA76" s="160"/>
      <c r="BB76" s="160"/>
      <c r="BC76" s="160"/>
      <c r="BD76" s="160"/>
      <c r="BE76" s="160"/>
      <c r="BF76" s="160"/>
      <c r="BG76" s="160"/>
      <c r="BH76" s="160"/>
      <c r="BI76" s="160"/>
      <c r="BJ76" s="160"/>
      <c r="BK76" s="160"/>
    </row>
    <row r="77" spans="1:63">
      <c r="AV77" s="160"/>
      <c r="AW77" s="160"/>
      <c r="AX77" s="160"/>
      <c r="AY77" s="160"/>
      <c r="AZ77" s="160"/>
      <c r="BA77" s="160"/>
      <c r="BB77" s="160"/>
      <c r="BC77" s="160"/>
      <c r="BD77" s="160"/>
      <c r="BE77" s="160"/>
      <c r="BF77" s="160"/>
      <c r="BG77" s="160"/>
      <c r="BH77" s="160"/>
      <c r="BI77" s="160"/>
      <c r="BJ77" s="160"/>
      <c r="BK77" s="160"/>
    </row>
    <row r="78" spans="1:63">
      <c r="AV78" s="160"/>
      <c r="AW78" s="160"/>
      <c r="AX78" s="160"/>
      <c r="AY78" s="160"/>
      <c r="AZ78" s="160"/>
      <c r="BA78" s="160"/>
      <c r="BB78" s="160"/>
      <c r="BC78" s="160"/>
      <c r="BD78" s="160"/>
      <c r="BE78" s="160"/>
      <c r="BF78" s="160"/>
      <c r="BG78" s="160"/>
      <c r="BH78" s="160"/>
      <c r="BI78" s="160"/>
      <c r="BJ78" s="160"/>
      <c r="BK78" s="160"/>
    </row>
    <row r="79" spans="1:63" ht="16.5" customHeight="1">
      <c r="AV79" s="160"/>
      <c r="AW79" s="160"/>
      <c r="AX79" s="160"/>
      <c r="AY79" s="160"/>
      <c r="AZ79" s="160"/>
      <c r="BA79" s="160"/>
      <c r="BB79" s="160"/>
      <c r="BC79" s="160"/>
      <c r="BD79" s="160"/>
      <c r="BE79" s="160"/>
      <c r="BF79" s="160"/>
      <c r="BG79" s="160"/>
      <c r="BH79" s="160"/>
      <c r="BI79" s="160"/>
      <c r="BJ79" s="160"/>
      <c r="BK79" s="160"/>
    </row>
    <row r="80" spans="1:63">
      <c r="AV80" s="160"/>
      <c r="AW80" s="160"/>
      <c r="AX80" s="160"/>
      <c r="AY80" s="160"/>
      <c r="AZ80" s="160"/>
      <c r="BA80" s="160"/>
      <c r="BB80" s="160"/>
      <c r="BC80" s="160"/>
      <c r="BD80" s="160"/>
      <c r="BE80" s="160"/>
      <c r="BF80" s="160"/>
      <c r="BG80" s="160"/>
      <c r="BH80" s="160"/>
      <c r="BI80" s="160"/>
      <c r="BJ80" s="160"/>
      <c r="BK80" s="160"/>
    </row>
    <row r="81" spans="48:63">
      <c r="AV81" s="160"/>
      <c r="AW81" s="160"/>
      <c r="AX81" s="160"/>
      <c r="AY81" s="160"/>
      <c r="AZ81" s="160"/>
      <c r="BA81" s="160"/>
      <c r="BB81" s="160"/>
      <c r="BC81" s="160"/>
      <c r="BD81" s="160"/>
      <c r="BE81" s="160"/>
      <c r="BF81" s="160"/>
      <c r="BG81" s="160"/>
      <c r="BH81" s="160"/>
      <c r="BI81" s="160"/>
      <c r="BJ81" s="160"/>
      <c r="BK81" s="160"/>
    </row>
  </sheetData>
  <sheetProtection selectLockedCells="1"/>
  <mergeCells count="80">
    <mergeCell ref="C17:C24"/>
    <mergeCell ref="M17:P17"/>
    <mergeCell ref="K11:L11"/>
    <mergeCell ref="M11:P11"/>
    <mergeCell ref="F11:I11"/>
    <mergeCell ref="M20:P20"/>
    <mergeCell ref="F19:I19"/>
    <mergeCell ref="M21:P21"/>
    <mergeCell ref="M19:P19"/>
    <mergeCell ref="M18:P18"/>
    <mergeCell ref="D14:E14"/>
    <mergeCell ref="C7:C15"/>
    <mergeCell ref="D20:E20"/>
    <mergeCell ref="F20:I20"/>
    <mergeCell ref="D19:E19"/>
    <mergeCell ref="D11:E11"/>
    <mergeCell ref="K13:L13"/>
    <mergeCell ref="M13:P13"/>
    <mergeCell ref="M15:P15"/>
    <mergeCell ref="F14:I14"/>
    <mergeCell ref="J7:J13"/>
    <mergeCell ref="K8:L8"/>
    <mergeCell ref="M8:P8"/>
    <mergeCell ref="K7:L7"/>
    <mergeCell ref="M7:P7"/>
    <mergeCell ref="M10:P10"/>
    <mergeCell ref="F8:I8"/>
    <mergeCell ref="D27:E27"/>
    <mergeCell ref="F27:I27"/>
    <mergeCell ref="D22:E22"/>
    <mergeCell ref="F22:I22"/>
    <mergeCell ref="D23:E23"/>
    <mergeCell ref="F23:I23"/>
    <mergeCell ref="D24:E24"/>
    <mergeCell ref="F24:I24"/>
    <mergeCell ref="D25:E25"/>
    <mergeCell ref="D26:E26"/>
    <mergeCell ref="F26:I26"/>
    <mergeCell ref="F25:I25"/>
    <mergeCell ref="D10:E10"/>
    <mergeCell ref="F10:I10"/>
    <mergeCell ref="K10:L10"/>
    <mergeCell ref="I2:J2"/>
    <mergeCell ref="D8:E8"/>
    <mergeCell ref="L2:N2"/>
    <mergeCell ref="R2:AR2"/>
    <mergeCell ref="D21:E21"/>
    <mergeCell ref="F21:I21"/>
    <mergeCell ref="D18:E18"/>
    <mergeCell ref="D16:E16"/>
    <mergeCell ref="F18:I18"/>
    <mergeCell ref="D17:E17"/>
    <mergeCell ref="F17:I17"/>
    <mergeCell ref="F16:I16"/>
    <mergeCell ref="M16:P16"/>
    <mergeCell ref="K12:L12"/>
    <mergeCell ref="M12:P12"/>
    <mergeCell ref="E2:H2"/>
    <mergeCell ref="C2:D2"/>
    <mergeCell ref="C4:D4"/>
    <mergeCell ref="D9:E9"/>
    <mergeCell ref="AI5:AR5"/>
    <mergeCell ref="E4:H4"/>
    <mergeCell ref="AH5:AH6"/>
    <mergeCell ref="F9:I9"/>
    <mergeCell ref="R5:R6"/>
    <mergeCell ref="S5:S6"/>
    <mergeCell ref="T5:AE5"/>
    <mergeCell ref="AG5:AG6"/>
    <mergeCell ref="C5:Q6"/>
    <mergeCell ref="D7:E7"/>
    <mergeCell ref="F7:I7"/>
    <mergeCell ref="K9:L9"/>
    <mergeCell ref="M9:P9"/>
    <mergeCell ref="D12:E12"/>
    <mergeCell ref="F12:I12"/>
    <mergeCell ref="D13:E13"/>
    <mergeCell ref="D15:E15"/>
    <mergeCell ref="F15:I15"/>
    <mergeCell ref="F13:I13"/>
  </mergeCells>
  <phoneticPr fontId="50"/>
  <conditionalFormatting sqref="AH7:AH26">
    <cfRule type="cellIs" dxfId="0" priority="1" operator="equal">
      <formula>$AU$7</formula>
    </cfRule>
  </conditionalFormatting>
  <dataValidations count="2">
    <dataValidation type="list" imeMode="off" allowBlank="1" showInputMessage="1" showErrorMessage="1" sqref="AI7:AR26" xr:uid="{00000000-0002-0000-0300-000000000000}">
      <formula1>$AS$7</formula1>
    </dataValidation>
    <dataValidation imeMode="off" allowBlank="1" showInputMessage="1" showErrorMessage="1" sqref="AE21:AE23 AF27 AE15:AE17 AD31:AD34 T7:W27 X7:AE11 X12:AD27 T28:AC34" xr:uid="{00000000-0002-0000-0300-000001000000}"/>
  </dataValidations>
  <pageMargins left="0.39370078740157483" right="0.39370078740157483" top="0.78740157480314965" bottom="0.78740157480314965" header="0.31496062992125984" footer="0.31496062992125984"/>
  <pageSetup paperSize="9" scale="40" orientation="landscape" r:id="rId1"/>
  <colBreaks count="1" manualBreakCount="1">
    <brk id="46" max="61"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00"/>
    <pageSetUpPr fitToPage="1"/>
  </sheetPr>
  <dimension ref="A1:AD188"/>
  <sheetViews>
    <sheetView zoomScale="96" zoomScaleNormal="96" workbookViewId="0">
      <selection activeCell="R9" sqref="R9"/>
    </sheetView>
  </sheetViews>
  <sheetFormatPr defaultRowHeight="13"/>
  <cols>
    <col min="1" max="1" width="1.6328125" customWidth="1"/>
    <col min="2" max="2" width="8.6328125" style="1" customWidth="1"/>
    <col min="3" max="3" width="9" style="1"/>
    <col min="4" max="14" width="6.6328125" style="1" customWidth="1"/>
    <col min="15" max="15" width="1.6328125" customWidth="1"/>
    <col min="16" max="19" width="9" style="7"/>
    <col min="20" max="20" width="11.7265625" style="7" bestFit="1" customWidth="1"/>
    <col min="21" max="30" width="9" style="7"/>
  </cols>
  <sheetData>
    <row r="1" spans="1:30" ht="15" customHeight="1"/>
    <row r="2" spans="1:30" ht="15" customHeight="1">
      <c r="A2" s="3"/>
      <c r="B2" s="12"/>
      <c r="C2" s="12"/>
      <c r="D2" s="12"/>
      <c r="E2" s="12"/>
      <c r="F2" s="12"/>
      <c r="G2" s="12"/>
      <c r="H2" s="12"/>
      <c r="I2" s="12"/>
      <c r="J2" s="12"/>
      <c r="K2" s="12"/>
      <c r="L2" s="12"/>
      <c r="M2" s="12"/>
      <c r="N2" s="12"/>
      <c r="O2" s="3"/>
      <c r="Q2" s="286" t="s">
        <v>160</v>
      </c>
      <c r="R2" s="286" t="s">
        <v>210</v>
      </c>
    </row>
    <row r="3" spans="1:30" ht="12" customHeight="1">
      <c r="A3" s="3"/>
      <c r="B3" s="12"/>
      <c r="C3" s="12"/>
      <c r="D3" s="12"/>
      <c r="E3" s="12"/>
      <c r="F3" s="12"/>
      <c r="G3" s="12"/>
      <c r="H3" s="12"/>
      <c r="I3" s="12"/>
      <c r="J3" s="12"/>
      <c r="K3" s="12"/>
      <c r="L3" s="12"/>
      <c r="M3" s="12"/>
      <c r="N3" s="12"/>
      <c r="O3" s="3"/>
      <c r="Q3" s="286" t="s">
        <v>161</v>
      </c>
      <c r="R3" s="287" t="s">
        <v>211</v>
      </c>
    </row>
    <row r="4" spans="1:30">
      <c r="A4" s="13"/>
      <c r="B4" s="13" t="s">
        <v>321</v>
      </c>
      <c r="C4" s="13"/>
      <c r="D4" s="13"/>
      <c r="E4" s="13"/>
      <c r="F4" s="13"/>
      <c r="G4" s="13"/>
      <c r="H4" s="13"/>
      <c r="I4" s="13"/>
      <c r="J4" s="13"/>
      <c r="K4" s="13"/>
      <c r="L4" s="13"/>
      <c r="M4" s="13"/>
      <c r="N4" s="13"/>
      <c r="O4" s="13"/>
      <c r="P4" s="9"/>
      <c r="Q4" s="287" t="s">
        <v>154</v>
      </c>
      <c r="R4" s="9"/>
      <c r="S4" s="9"/>
      <c r="T4" s="9"/>
      <c r="U4" s="9"/>
      <c r="V4" s="9"/>
    </row>
    <row r="5" spans="1:30" ht="25" customHeight="1">
      <c r="A5" s="3"/>
      <c r="B5" s="288" t="s">
        <v>7</v>
      </c>
      <c r="C5" s="928"/>
      <c r="D5" s="930" t="s">
        <v>16</v>
      </c>
      <c r="E5" s="289" t="s">
        <v>25</v>
      </c>
      <c r="F5" s="290"/>
      <c r="G5" s="290"/>
      <c r="H5" s="290"/>
      <c r="I5" s="396"/>
      <c r="J5" s="397" t="s">
        <v>24</v>
      </c>
      <c r="K5" s="290"/>
      <c r="L5" s="290"/>
      <c r="M5" s="290"/>
      <c r="N5" s="291"/>
      <c r="O5" s="3"/>
    </row>
    <row r="6" spans="1:30" ht="25" customHeight="1">
      <c r="A6" s="3"/>
      <c r="B6" s="292" t="s">
        <v>19</v>
      </c>
      <c r="C6" s="929"/>
      <c r="D6" s="931"/>
      <c r="E6" s="398" t="s">
        <v>3</v>
      </c>
      <c r="F6" s="294" t="s">
        <v>11</v>
      </c>
      <c r="G6" s="294" t="s">
        <v>5</v>
      </c>
      <c r="H6" s="294" t="s">
        <v>12</v>
      </c>
      <c r="I6" s="295" t="s">
        <v>6</v>
      </c>
      <c r="J6" s="293" t="s">
        <v>3</v>
      </c>
      <c r="K6" s="294" t="s">
        <v>11</v>
      </c>
      <c r="L6" s="294" t="s">
        <v>5</v>
      </c>
      <c r="M6" s="294" t="s">
        <v>12</v>
      </c>
      <c r="N6" s="295" t="s">
        <v>6</v>
      </c>
      <c r="O6" s="3"/>
    </row>
    <row r="7" spans="1:30" ht="25" customHeight="1">
      <c r="A7" s="3"/>
      <c r="B7" s="925" t="s">
        <v>23</v>
      </c>
      <c r="C7" s="298" t="s">
        <v>1</v>
      </c>
      <c r="D7" s="757">
        <v>33</v>
      </c>
      <c r="E7" s="752">
        <v>56.1</v>
      </c>
      <c r="F7" s="313">
        <v>50.4</v>
      </c>
      <c r="G7" s="313">
        <v>49.1</v>
      </c>
      <c r="H7" s="313">
        <v>52.3</v>
      </c>
      <c r="I7" s="760">
        <v>53.6</v>
      </c>
      <c r="J7" s="313">
        <v>5.7</v>
      </c>
      <c r="K7" s="313">
        <v>5.6</v>
      </c>
      <c r="L7" s="313">
        <v>16.5</v>
      </c>
      <c r="M7" s="313">
        <v>6.1</v>
      </c>
      <c r="N7" s="760">
        <v>9.9</v>
      </c>
      <c r="O7" s="3"/>
    </row>
    <row r="8" spans="1:30" s="114" customFormat="1" ht="25" customHeight="1">
      <c r="A8" s="3"/>
      <c r="B8" s="926"/>
      <c r="C8" s="299" t="s">
        <v>0</v>
      </c>
      <c r="D8" s="753" t="s">
        <v>111</v>
      </c>
      <c r="E8" s="755"/>
      <c r="F8" s="754"/>
      <c r="G8" s="754"/>
      <c r="H8" s="754"/>
      <c r="I8" s="761"/>
      <c r="J8" s="754"/>
      <c r="K8" s="754"/>
      <c r="L8" s="754"/>
      <c r="M8" s="754"/>
      <c r="N8" s="761"/>
      <c r="O8" s="3"/>
      <c r="P8" s="113"/>
      <c r="Q8" s="113"/>
      <c r="R8" s="296"/>
      <c r="S8" s="296"/>
      <c r="T8" s="9"/>
      <c r="U8" s="296"/>
      <c r="V8" s="296"/>
      <c r="W8" s="9"/>
      <c r="X8" s="9"/>
      <c r="Y8" s="9"/>
      <c r="Z8" s="9"/>
      <c r="AA8" s="9"/>
      <c r="AB8" s="9"/>
      <c r="AC8" s="9"/>
      <c r="AD8" s="9"/>
    </row>
    <row r="9" spans="1:30" ht="25" customHeight="1">
      <c r="A9" s="3"/>
      <c r="B9" s="315">
        <v>45538</v>
      </c>
      <c r="C9" s="300" t="s">
        <v>2</v>
      </c>
      <c r="D9" s="758" t="s">
        <v>112</v>
      </c>
      <c r="E9" s="759">
        <v>65.2</v>
      </c>
      <c r="F9" s="751">
        <v>42.2</v>
      </c>
      <c r="G9" s="751">
        <v>41.1</v>
      </c>
      <c r="H9" s="751">
        <v>44.5</v>
      </c>
      <c r="I9" s="762">
        <v>45.8</v>
      </c>
      <c r="J9" s="751">
        <v>5.3</v>
      </c>
      <c r="K9" s="751">
        <v>5</v>
      </c>
      <c r="L9" s="751">
        <v>14.8</v>
      </c>
      <c r="M9" s="751">
        <v>4.4000000000000004</v>
      </c>
      <c r="N9" s="762">
        <v>6.9</v>
      </c>
      <c r="O9" s="3"/>
      <c r="P9" s="113"/>
      <c r="Q9" s="113"/>
      <c r="R9" s="296"/>
      <c r="S9" s="296"/>
      <c r="U9" s="296"/>
      <c r="V9" s="296"/>
    </row>
    <row r="10" spans="1:30" ht="25" customHeight="1">
      <c r="A10" s="3"/>
      <c r="B10" s="925" t="s">
        <v>21</v>
      </c>
      <c r="C10" s="298" t="s">
        <v>1</v>
      </c>
      <c r="D10" s="757"/>
      <c r="E10" s="752"/>
      <c r="F10" s="313"/>
      <c r="G10" s="313"/>
      <c r="H10" s="313"/>
      <c r="I10" s="760"/>
      <c r="J10" s="313"/>
      <c r="K10" s="313"/>
      <c r="L10" s="313"/>
      <c r="M10" s="313"/>
      <c r="N10" s="760"/>
      <c r="O10" s="3"/>
      <c r="P10" s="113"/>
      <c r="Q10" s="113"/>
      <c r="R10" s="296"/>
      <c r="S10" s="296"/>
      <c r="U10" s="296"/>
      <c r="V10" s="296"/>
    </row>
    <row r="11" spans="1:30" ht="25" customHeight="1">
      <c r="A11" s="3"/>
      <c r="B11" s="926"/>
      <c r="C11" s="299" t="s">
        <v>0</v>
      </c>
      <c r="D11" s="753" t="s">
        <v>20</v>
      </c>
      <c r="E11" s="755"/>
      <c r="F11" s="754"/>
      <c r="G11" s="754"/>
      <c r="H11" s="754"/>
      <c r="I11" s="761"/>
      <c r="J11" s="754"/>
      <c r="K11" s="754"/>
      <c r="L11" s="754"/>
      <c r="M11" s="754"/>
      <c r="N11" s="761"/>
      <c r="O11" s="3"/>
      <c r="P11" s="113"/>
      <c r="Q11" s="113"/>
      <c r="R11" s="296"/>
      <c r="S11" s="296"/>
      <c r="U11" s="296"/>
      <c r="V11" s="296"/>
    </row>
    <row r="12" spans="1:30" ht="25" customHeight="1">
      <c r="A12" s="3"/>
      <c r="B12" s="315">
        <v>45300</v>
      </c>
      <c r="C12" s="300" t="s">
        <v>2</v>
      </c>
      <c r="D12" s="758" t="s">
        <v>112</v>
      </c>
      <c r="E12" s="759"/>
      <c r="F12" s="751"/>
      <c r="G12" s="751"/>
      <c r="H12" s="751"/>
      <c r="I12" s="762"/>
      <c r="J12" s="751"/>
      <c r="K12" s="751"/>
      <c r="L12" s="751"/>
      <c r="M12" s="751"/>
      <c r="N12" s="762"/>
      <c r="O12" s="3"/>
      <c r="P12" s="113"/>
      <c r="Q12" s="113"/>
      <c r="R12" s="296"/>
      <c r="S12" s="296"/>
      <c r="U12" s="296"/>
      <c r="V12" s="296"/>
    </row>
    <row r="13" spans="1:30" ht="25" customHeight="1">
      <c r="A13" s="3"/>
      <c r="B13" s="925" t="s">
        <v>22</v>
      </c>
      <c r="C13" s="298" t="s">
        <v>1</v>
      </c>
      <c r="D13" s="757"/>
      <c r="E13" s="752"/>
      <c r="F13" s="313"/>
      <c r="G13" s="313"/>
      <c r="H13" s="313"/>
      <c r="I13" s="760"/>
      <c r="J13" s="313"/>
      <c r="K13" s="313"/>
      <c r="L13" s="313"/>
      <c r="M13" s="313"/>
      <c r="N13" s="760"/>
      <c r="O13" s="3"/>
    </row>
    <row r="14" spans="1:30" ht="25" customHeight="1">
      <c r="A14" s="3"/>
      <c r="B14" s="926"/>
      <c r="C14" s="299" t="s">
        <v>0</v>
      </c>
      <c r="D14" s="753" t="s">
        <v>112</v>
      </c>
      <c r="E14" s="755"/>
      <c r="F14" s="754"/>
      <c r="G14" s="754"/>
      <c r="H14" s="754"/>
      <c r="I14" s="761"/>
      <c r="J14" s="754"/>
      <c r="K14" s="754"/>
      <c r="L14" s="754"/>
      <c r="M14" s="754"/>
      <c r="N14" s="761"/>
      <c r="O14" s="3"/>
    </row>
    <row r="15" spans="1:30" ht="25" customHeight="1">
      <c r="A15" s="3"/>
      <c r="B15" s="315">
        <v>45300</v>
      </c>
      <c r="C15" s="300" t="s">
        <v>2</v>
      </c>
      <c r="D15" s="297" t="s">
        <v>112</v>
      </c>
      <c r="E15" s="756"/>
      <c r="F15" s="771" t="s">
        <v>20</v>
      </c>
      <c r="G15" s="756"/>
      <c r="H15" s="772" t="s">
        <v>748</v>
      </c>
      <c r="I15" s="763"/>
      <c r="J15" s="756"/>
      <c r="K15" s="772" t="s">
        <v>748</v>
      </c>
      <c r="L15" s="756"/>
      <c r="M15" s="772" t="s">
        <v>748</v>
      </c>
      <c r="N15" s="763"/>
      <c r="O15" s="3"/>
    </row>
    <row r="16" spans="1:30" ht="5.15" customHeight="1">
      <c r="A16" s="3"/>
      <c r="B16" s="302"/>
      <c r="C16" s="303"/>
      <c r="D16" s="304"/>
      <c r="E16" s="305"/>
      <c r="F16" s="304"/>
      <c r="G16" s="305"/>
      <c r="H16" s="304"/>
      <c r="I16" s="304"/>
      <c r="J16" s="305"/>
      <c r="K16" s="304"/>
      <c r="L16" s="305"/>
      <c r="M16" s="304"/>
      <c r="N16" s="12"/>
      <c r="O16" s="3"/>
    </row>
    <row r="17" spans="1:30" ht="25" customHeight="1">
      <c r="A17" s="3"/>
      <c r="B17" s="306" t="s">
        <v>113</v>
      </c>
      <c r="C17" s="932" t="s">
        <v>322</v>
      </c>
      <c r="D17" s="932"/>
      <c r="E17" s="932"/>
      <c r="F17" s="932"/>
      <c r="G17" s="932"/>
      <c r="H17" s="932"/>
      <c r="I17" s="932"/>
      <c r="J17" s="932"/>
      <c r="K17" s="932"/>
      <c r="L17" s="932"/>
      <c r="M17" s="307"/>
      <c r="N17" s="12"/>
      <c r="O17" s="3"/>
    </row>
    <row r="18" spans="1:30" ht="10" customHeight="1" thickBot="1">
      <c r="A18" s="3"/>
      <c r="B18" s="302"/>
      <c r="C18" s="303"/>
      <c r="D18" s="304"/>
      <c r="E18" s="305"/>
      <c r="F18" s="304"/>
      <c r="G18" s="305"/>
      <c r="H18" s="304"/>
      <c r="I18" s="304"/>
      <c r="J18" s="305"/>
      <c r="K18" s="304"/>
      <c r="L18" s="305"/>
      <c r="M18" s="304"/>
      <c r="N18" s="12"/>
      <c r="O18" s="3"/>
    </row>
    <row r="19" spans="1:30" ht="25" customHeight="1" thickBot="1">
      <c r="A19" s="3"/>
      <c r="B19" s="306" t="s">
        <v>113</v>
      </c>
      <c r="C19" s="927" t="s">
        <v>208</v>
      </c>
      <c r="D19" s="927"/>
      <c r="E19" s="314"/>
      <c r="F19" s="12" t="s">
        <v>209</v>
      </c>
      <c r="G19" s="307"/>
      <c r="H19" s="12"/>
      <c r="I19" s="12"/>
      <c r="J19" s="307"/>
      <c r="K19" s="308"/>
      <c r="L19" s="307"/>
      <c r="M19" s="307"/>
      <c r="N19" s="12"/>
      <c r="O19" s="3"/>
    </row>
    <row r="20" spans="1:30" ht="10" customHeight="1" thickBot="1">
      <c r="A20" s="3"/>
      <c r="B20" s="301"/>
      <c r="C20" s="302"/>
      <c r="D20" s="303"/>
      <c r="E20" s="304"/>
      <c r="F20" s="305"/>
      <c r="G20" s="304"/>
      <c r="H20" s="305"/>
      <c r="I20" s="304"/>
      <c r="J20" s="304"/>
      <c r="K20" s="305"/>
      <c r="L20" s="304"/>
      <c r="M20" s="305"/>
      <c r="N20" s="304"/>
      <c r="O20" s="3"/>
    </row>
    <row r="21" spans="1:30" ht="25" customHeight="1" thickBot="1">
      <c r="A21" s="3"/>
      <c r="B21" s="306" t="s">
        <v>113</v>
      </c>
      <c r="C21" s="927" t="s">
        <v>9</v>
      </c>
      <c r="D21" s="927"/>
      <c r="E21" s="314"/>
      <c r="F21" s="12" t="s">
        <v>10</v>
      </c>
      <c r="G21" s="307"/>
      <c r="H21" s="927" t="s">
        <v>13</v>
      </c>
      <c r="I21" s="927"/>
      <c r="J21" s="314"/>
      <c r="K21" s="12" t="s">
        <v>10</v>
      </c>
      <c r="L21" s="307"/>
      <c r="M21" s="307"/>
      <c r="N21" s="12"/>
      <c r="O21" s="3"/>
    </row>
    <row r="22" spans="1:30" ht="10" customHeight="1" thickBot="1">
      <c r="A22" s="3"/>
      <c r="B22" s="302"/>
      <c r="C22" s="303"/>
      <c r="D22" s="304"/>
      <c r="E22" s="305"/>
      <c r="F22" s="304"/>
      <c r="G22" s="305"/>
      <c r="H22" s="304"/>
      <c r="I22" s="304"/>
      <c r="J22" s="305"/>
      <c r="K22" s="304"/>
      <c r="L22" s="305"/>
      <c r="M22" s="304"/>
      <c r="N22" s="12"/>
      <c r="O22" s="3"/>
    </row>
    <row r="23" spans="1:30" ht="25" customHeight="1" thickBot="1">
      <c r="A23" s="3"/>
      <c r="B23" s="306" t="s">
        <v>305</v>
      </c>
      <c r="C23" s="927" t="s">
        <v>306</v>
      </c>
      <c r="D23" s="927"/>
      <c r="E23" s="414" t="s">
        <v>761</v>
      </c>
      <c r="F23" s="12" t="s">
        <v>10</v>
      </c>
      <c r="G23" s="12"/>
      <c r="H23" s="12"/>
      <c r="I23" s="12"/>
      <c r="J23" s="12"/>
      <c r="K23" s="12"/>
      <c r="L23" s="12"/>
      <c r="M23" s="12"/>
      <c r="N23" s="12"/>
      <c r="O23" s="3"/>
    </row>
    <row r="24" spans="1:30" ht="25" customHeight="1">
      <c r="A24" s="3"/>
      <c r="B24" s="12"/>
      <c r="C24" s="12"/>
      <c r="D24" s="12"/>
      <c r="E24" s="12"/>
      <c r="F24" s="12"/>
      <c r="G24" s="12"/>
      <c r="H24" s="12"/>
      <c r="I24" s="12"/>
      <c r="J24" s="12"/>
      <c r="K24" s="12"/>
      <c r="L24" s="12"/>
      <c r="M24" s="12"/>
      <c r="N24" s="12"/>
      <c r="O24" s="3"/>
    </row>
    <row r="25" spans="1:30" ht="25" customHeight="1">
      <c r="A25" s="13"/>
      <c r="B25" s="13" t="s">
        <v>245</v>
      </c>
      <c r="C25" s="13"/>
      <c r="D25" s="13"/>
      <c r="E25" s="13"/>
      <c r="F25" s="13"/>
      <c r="G25" s="13"/>
      <c r="H25" s="13"/>
      <c r="I25" s="13"/>
      <c r="J25" s="13"/>
      <c r="K25" s="13"/>
      <c r="L25" s="13"/>
      <c r="M25" s="13"/>
      <c r="N25" s="13"/>
      <c r="O25" s="13"/>
      <c r="P25" s="9"/>
      <c r="Q25" s="9"/>
      <c r="R25" s="9"/>
      <c r="S25" s="9"/>
      <c r="T25" s="9"/>
      <c r="U25" s="9"/>
      <c r="V25" s="9"/>
    </row>
    <row r="26" spans="1:30" ht="15" customHeight="1">
      <c r="A26" s="12"/>
      <c r="B26" s="925" t="s">
        <v>7</v>
      </c>
      <c r="C26" s="925"/>
      <c r="D26" s="933" t="s">
        <v>16</v>
      </c>
      <c r="E26" s="936" t="s">
        <v>285</v>
      </c>
      <c r="F26" s="937"/>
      <c r="G26" s="940" t="s">
        <v>286</v>
      </c>
      <c r="H26" s="941"/>
      <c r="I26" s="936" t="s">
        <v>287</v>
      </c>
      <c r="J26" s="937"/>
      <c r="K26" s="944" t="s">
        <v>288</v>
      </c>
      <c r="L26" s="945"/>
      <c r="M26" s="12"/>
      <c r="N26" s="12"/>
      <c r="O26" s="12"/>
    </row>
    <row r="27" spans="1:30" ht="15" customHeight="1">
      <c r="A27" s="12"/>
      <c r="B27" s="926"/>
      <c r="C27" s="955"/>
      <c r="D27" s="934"/>
      <c r="E27" s="938"/>
      <c r="F27" s="939"/>
      <c r="G27" s="942"/>
      <c r="H27" s="943"/>
      <c r="I27" s="938"/>
      <c r="J27" s="939"/>
      <c r="K27" s="946"/>
      <c r="L27" s="947"/>
      <c r="M27" s="12"/>
      <c r="N27" s="12"/>
      <c r="O27" s="12"/>
    </row>
    <row r="28" spans="1:30" ht="15" customHeight="1">
      <c r="A28" s="12"/>
      <c r="B28" s="957" t="s">
        <v>123</v>
      </c>
      <c r="C28" s="469"/>
      <c r="D28" s="934"/>
      <c r="E28" s="938"/>
      <c r="F28" s="939"/>
      <c r="G28" s="942"/>
      <c r="H28" s="943"/>
      <c r="I28" s="938"/>
      <c r="J28" s="939"/>
      <c r="K28" s="946"/>
      <c r="L28" s="947"/>
      <c r="M28" s="12"/>
      <c r="N28" s="12"/>
      <c r="O28" s="12"/>
    </row>
    <row r="29" spans="1:30" ht="15" customHeight="1">
      <c r="A29" s="12"/>
      <c r="B29" s="958"/>
      <c r="C29" s="470"/>
      <c r="D29" s="935"/>
      <c r="E29" s="948" t="s">
        <v>246</v>
      </c>
      <c r="F29" s="949"/>
      <c r="G29" s="948" t="s">
        <v>246</v>
      </c>
      <c r="H29" s="949"/>
      <c r="I29" s="948" t="s">
        <v>246</v>
      </c>
      <c r="J29" s="949"/>
      <c r="K29" s="950" t="s">
        <v>246</v>
      </c>
      <c r="L29" s="951"/>
      <c r="M29" s="12"/>
      <c r="N29" s="12"/>
      <c r="O29" s="12"/>
    </row>
    <row r="30" spans="1:30" ht="25" customHeight="1">
      <c r="A30" s="12"/>
      <c r="B30" s="468" t="s">
        <v>23</v>
      </c>
      <c r="C30" s="468" t="s">
        <v>1</v>
      </c>
      <c r="D30" s="531"/>
      <c r="E30" s="917"/>
      <c r="F30" s="918"/>
      <c r="G30" s="919"/>
      <c r="H30" s="918"/>
      <c r="I30" s="919"/>
      <c r="J30" s="918"/>
      <c r="K30" s="917"/>
      <c r="L30" s="920"/>
      <c r="M30" s="12"/>
      <c r="N30" s="12"/>
      <c r="O30" s="12"/>
    </row>
    <row r="31" spans="1:30" s="114" customFormat="1" ht="25" customHeight="1">
      <c r="A31" s="12"/>
      <c r="B31" s="390"/>
      <c r="C31" s="292" t="s">
        <v>0</v>
      </c>
      <c r="D31" s="532" t="s">
        <v>112</v>
      </c>
      <c r="E31" s="921"/>
      <c r="F31" s="922"/>
      <c r="G31" s="923"/>
      <c r="H31" s="922"/>
      <c r="I31" s="923"/>
      <c r="J31" s="922"/>
      <c r="K31" s="921"/>
      <c r="L31" s="924"/>
      <c r="M31" s="12"/>
      <c r="N31" s="12"/>
      <c r="O31" s="12"/>
      <c r="P31" s="7"/>
      <c r="Q31" s="7"/>
      <c r="R31" s="7"/>
      <c r="S31" s="7"/>
      <c r="T31" s="7"/>
      <c r="U31" s="7"/>
      <c r="V31" s="7"/>
      <c r="W31" s="7"/>
      <c r="X31" s="9"/>
      <c r="Y31" s="9"/>
      <c r="Z31" s="9"/>
      <c r="AA31" s="9"/>
      <c r="AB31" s="9"/>
      <c r="AC31" s="9"/>
      <c r="AD31" s="9"/>
    </row>
    <row r="32" spans="1:30" ht="15" customHeight="1">
      <c r="A32" s="3"/>
      <c r="B32" s="12"/>
      <c r="C32" s="12"/>
      <c r="D32" s="12"/>
      <c r="E32" s="12"/>
      <c r="F32" s="12"/>
      <c r="G32" s="12"/>
      <c r="H32" s="12"/>
      <c r="I32" s="12"/>
      <c r="J32" s="12"/>
      <c r="K32" s="12"/>
      <c r="L32" s="12"/>
      <c r="M32" s="12"/>
      <c r="N32" s="12"/>
      <c r="O32" s="3"/>
    </row>
    <row r="33" spans="1:30" ht="15" customHeight="1">
      <c r="A33" s="3"/>
      <c r="B33" s="14"/>
      <c r="C33" s="15"/>
      <c r="D33" s="16"/>
      <c r="E33" s="17"/>
      <c r="F33" s="18"/>
      <c r="G33" s="19"/>
      <c r="H33" s="14"/>
      <c r="I33" s="20"/>
      <c r="J33" s="21"/>
      <c r="K33" s="21"/>
      <c r="L33" s="21"/>
      <c r="M33" s="21"/>
      <c r="N33" s="22"/>
      <c r="O33" s="3"/>
    </row>
    <row r="34" spans="1:30" ht="25" customHeight="1">
      <c r="A34" s="13"/>
      <c r="B34" s="13" t="s">
        <v>109</v>
      </c>
      <c r="C34" s="13"/>
      <c r="D34" s="13"/>
      <c r="E34" s="13"/>
      <c r="F34" s="13"/>
      <c r="G34" s="13"/>
      <c r="H34" s="13"/>
      <c r="I34" s="13"/>
      <c r="J34" s="13"/>
      <c r="K34" s="13"/>
      <c r="L34" s="13"/>
      <c r="M34" s="13"/>
      <c r="N34" s="13"/>
      <c r="O34" s="13"/>
      <c r="P34" s="9"/>
      <c r="Q34" s="9"/>
      <c r="R34" s="9"/>
      <c r="S34" s="9"/>
      <c r="T34" s="9"/>
      <c r="U34" s="9"/>
      <c r="V34" s="9"/>
      <c r="W34" s="9"/>
    </row>
    <row r="35" spans="1:30" s="61" customFormat="1" ht="30" customHeight="1">
      <c r="A35" s="59"/>
      <c r="B35" s="956" t="s">
        <v>114</v>
      </c>
      <c r="C35" s="309" t="s">
        <v>115</v>
      </c>
      <c r="D35" s="765" t="s">
        <v>55</v>
      </c>
      <c r="E35" s="767" t="s">
        <v>57</v>
      </c>
      <c r="F35" s="767" t="s">
        <v>58</v>
      </c>
      <c r="G35" s="767" t="s">
        <v>59</v>
      </c>
      <c r="H35" s="769" t="s">
        <v>116</v>
      </c>
      <c r="I35" s="769" t="s">
        <v>439</v>
      </c>
      <c r="J35" s="767" t="s">
        <v>56</v>
      </c>
      <c r="K35" s="767" t="s">
        <v>60</v>
      </c>
      <c r="L35" s="769" t="s">
        <v>178</v>
      </c>
      <c r="M35" s="750" t="s">
        <v>61</v>
      </c>
      <c r="N35" s="59"/>
      <c r="O35" s="59"/>
      <c r="P35" s="60"/>
      <c r="Q35" s="60"/>
      <c r="R35" s="60"/>
      <c r="S35" s="60"/>
      <c r="T35" s="60"/>
      <c r="U35" s="60"/>
      <c r="V35" s="60"/>
      <c r="W35" s="60"/>
      <c r="X35" s="60"/>
      <c r="Y35" s="60"/>
      <c r="Z35" s="60"/>
      <c r="AA35" s="60"/>
      <c r="AB35" s="60"/>
      <c r="AC35" s="60"/>
      <c r="AD35" s="60"/>
    </row>
    <row r="36" spans="1:30" s="61" customFormat="1" ht="25" customHeight="1">
      <c r="A36" s="59"/>
      <c r="B36" s="954"/>
      <c r="C36" s="381"/>
      <c r="D36" s="766" t="s">
        <v>117</v>
      </c>
      <c r="E36" s="768" t="s">
        <v>168</v>
      </c>
      <c r="F36" s="768" t="s">
        <v>118</v>
      </c>
      <c r="G36" s="768" t="s">
        <v>169</v>
      </c>
      <c r="H36" s="768" t="s">
        <v>119</v>
      </c>
      <c r="I36" s="768" t="s">
        <v>120</v>
      </c>
      <c r="J36" s="768" t="s">
        <v>120</v>
      </c>
      <c r="K36" s="768" t="s">
        <v>121</v>
      </c>
      <c r="L36" s="768" t="s">
        <v>122</v>
      </c>
      <c r="M36" s="764" t="s">
        <v>170</v>
      </c>
      <c r="N36" s="59"/>
      <c r="O36" s="59"/>
      <c r="P36" s="60"/>
      <c r="Q36" s="60"/>
      <c r="R36" s="60"/>
      <c r="S36" s="60"/>
      <c r="T36" s="60"/>
      <c r="U36" s="60"/>
      <c r="V36" s="60"/>
      <c r="W36" s="60"/>
      <c r="X36" s="60"/>
      <c r="Y36" s="60"/>
      <c r="Z36" s="60"/>
      <c r="AA36" s="60"/>
      <c r="AB36" s="60"/>
      <c r="AC36" s="60"/>
      <c r="AD36" s="60"/>
    </row>
    <row r="37" spans="1:30" s="61" customFormat="1" ht="25" customHeight="1">
      <c r="A37" s="59"/>
      <c r="B37" s="952" t="s">
        <v>52</v>
      </c>
      <c r="C37" s="310" t="s">
        <v>1</v>
      </c>
      <c r="D37" s="366"/>
      <c r="E37" s="366"/>
      <c r="F37" s="366"/>
      <c r="G37" s="366"/>
      <c r="H37" s="366"/>
      <c r="I37" s="366"/>
      <c r="J37" s="366"/>
      <c r="K37" s="366"/>
      <c r="L37" s="366"/>
      <c r="M37" s="471"/>
      <c r="N37" s="59"/>
      <c r="O37" s="59"/>
      <c r="P37" s="60"/>
      <c r="Q37" s="60"/>
      <c r="R37" s="60"/>
      <c r="S37" s="60"/>
      <c r="T37" s="60"/>
      <c r="U37" s="60"/>
      <c r="V37" s="60"/>
      <c r="W37" s="60"/>
      <c r="X37" s="60"/>
      <c r="Y37" s="60"/>
      <c r="Z37" s="60"/>
      <c r="AA37" s="60"/>
      <c r="AB37" s="60"/>
      <c r="AC37" s="60"/>
      <c r="AD37" s="60"/>
    </row>
    <row r="38" spans="1:30" s="87" customFormat="1" ht="25" customHeight="1">
      <c r="A38" s="59"/>
      <c r="B38" s="953"/>
      <c r="C38" s="311" t="s">
        <v>0</v>
      </c>
      <c r="D38" s="369"/>
      <c r="E38" s="370"/>
      <c r="F38" s="370"/>
      <c r="G38" s="370"/>
      <c r="H38" s="371"/>
      <c r="I38" s="370"/>
      <c r="J38" s="370"/>
      <c r="K38" s="370"/>
      <c r="L38" s="370"/>
      <c r="M38" s="472"/>
      <c r="N38" s="59"/>
      <c r="O38" s="59"/>
      <c r="P38" s="85"/>
      <c r="Q38" s="85"/>
      <c r="R38" s="85"/>
      <c r="S38" s="85"/>
      <c r="T38" s="86"/>
      <c r="U38" s="85"/>
      <c r="V38" s="85"/>
      <c r="W38" s="86"/>
      <c r="X38" s="86"/>
      <c r="Y38" s="86"/>
      <c r="Z38" s="86"/>
      <c r="AA38" s="86"/>
      <c r="AB38" s="86"/>
      <c r="AC38" s="86"/>
      <c r="AD38" s="86"/>
    </row>
    <row r="39" spans="1:30" s="61" customFormat="1" ht="25" customHeight="1">
      <c r="A39" s="59"/>
      <c r="B39" s="954"/>
      <c r="C39" s="312" t="s">
        <v>54</v>
      </c>
      <c r="D39" s="372"/>
      <c r="E39" s="373"/>
      <c r="F39" s="373"/>
      <c r="G39" s="373"/>
      <c r="H39" s="374"/>
      <c r="I39" s="373"/>
      <c r="J39" s="373"/>
      <c r="K39" s="373"/>
      <c r="L39" s="373"/>
      <c r="M39" s="473"/>
      <c r="N39" s="59"/>
      <c r="O39" s="59"/>
      <c r="P39" s="85"/>
      <c r="Q39" s="85"/>
      <c r="R39" s="85"/>
      <c r="S39" s="85"/>
      <c r="T39" s="60"/>
      <c r="U39" s="85"/>
      <c r="V39" s="85"/>
      <c r="W39" s="60"/>
      <c r="X39" s="60"/>
      <c r="Y39" s="60"/>
      <c r="Z39" s="60"/>
      <c r="AA39" s="60"/>
      <c r="AB39" s="60"/>
      <c r="AC39" s="60"/>
      <c r="AD39" s="60"/>
    </row>
    <row r="40" spans="1:30" s="61" customFormat="1" ht="25" customHeight="1">
      <c r="A40" s="59"/>
      <c r="B40" s="952" t="s">
        <v>53</v>
      </c>
      <c r="C40" s="310" t="s">
        <v>1</v>
      </c>
      <c r="D40" s="366"/>
      <c r="E40" s="367"/>
      <c r="F40" s="367"/>
      <c r="G40" s="367"/>
      <c r="H40" s="368"/>
      <c r="I40" s="367"/>
      <c r="J40" s="367"/>
      <c r="K40" s="367"/>
      <c r="L40" s="367"/>
      <c r="M40" s="471"/>
      <c r="N40" s="59"/>
      <c r="O40" s="59"/>
      <c r="P40" s="85"/>
      <c r="Q40" s="85"/>
      <c r="R40" s="85"/>
      <c r="S40" s="85"/>
      <c r="T40" s="60"/>
      <c r="U40" s="85"/>
      <c r="V40" s="85"/>
      <c r="W40" s="60"/>
      <c r="X40" s="60"/>
      <c r="Y40" s="60"/>
      <c r="Z40" s="60"/>
      <c r="AA40" s="60"/>
      <c r="AB40" s="60"/>
      <c r="AC40" s="60"/>
      <c r="AD40" s="60"/>
    </row>
    <row r="41" spans="1:30" s="61" customFormat="1" ht="25" customHeight="1">
      <c r="A41" s="59"/>
      <c r="B41" s="953"/>
      <c r="C41" s="311" t="s">
        <v>0</v>
      </c>
      <c r="D41" s="369"/>
      <c r="E41" s="370"/>
      <c r="F41" s="370"/>
      <c r="G41" s="370"/>
      <c r="H41" s="371"/>
      <c r="I41" s="370"/>
      <c r="J41" s="370"/>
      <c r="K41" s="370"/>
      <c r="L41" s="370"/>
      <c r="M41" s="474"/>
      <c r="N41" s="59"/>
      <c r="O41" s="59"/>
      <c r="P41" s="85"/>
      <c r="Q41" s="85"/>
      <c r="R41" s="85"/>
      <c r="S41" s="85"/>
      <c r="T41" s="60"/>
      <c r="U41" s="85"/>
      <c r="V41" s="85"/>
      <c r="W41" s="60"/>
      <c r="X41" s="60"/>
      <c r="Y41" s="60"/>
      <c r="Z41" s="60"/>
      <c r="AA41" s="60"/>
      <c r="AB41" s="60"/>
      <c r="AC41" s="60"/>
      <c r="AD41" s="60"/>
    </row>
    <row r="42" spans="1:30" s="61" customFormat="1" ht="25" customHeight="1">
      <c r="A42" s="59"/>
      <c r="B42" s="954"/>
      <c r="C42" s="312" t="s">
        <v>54</v>
      </c>
      <c r="D42" s="372"/>
      <c r="E42" s="373"/>
      <c r="F42" s="373"/>
      <c r="G42" s="373"/>
      <c r="H42" s="374"/>
      <c r="I42" s="373"/>
      <c r="J42" s="373"/>
      <c r="K42" s="373"/>
      <c r="L42" s="373"/>
      <c r="M42" s="473"/>
      <c r="N42" s="59"/>
      <c r="O42" s="59"/>
      <c r="P42" s="85"/>
      <c r="Q42" s="85"/>
      <c r="R42" s="85"/>
      <c r="S42" s="85"/>
      <c r="T42" s="60"/>
      <c r="U42" s="85"/>
      <c r="V42" s="85"/>
      <c r="W42" s="60"/>
      <c r="X42" s="60"/>
      <c r="Y42" s="60"/>
      <c r="Z42" s="60"/>
      <c r="AA42" s="60"/>
      <c r="AB42" s="60"/>
      <c r="AC42" s="60"/>
      <c r="AD42" s="60"/>
    </row>
    <row r="43" spans="1:30" ht="25" customHeight="1">
      <c r="A43" s="3"/>
      <c r="B43" s="12"/>
      <c r="C43" s="12"/>
      <c r="D43" s="12"/>
      <c r="E43" s="12"/>
      <c r="F43" s="12"/>
      <c r="G43" s="12"/>
      <c r="H43" s="12"/>
      <c r="I43" s="12"/>
      <c r="J43" s="12"/>
      <c r="K43" s="12"/>
      <c r="L43" s="12"/>
      <c r="M43" s="12"/>
      <c r="N43" s="91"/>
      <c r="O43" s="3"/>
    </row>
    <row r="44" spans="1:30" ht="15" customHeight="1">
      <c r="A44" s="3"/>
      <c r="B44" s="29"/>
      <c r="C44" s="23"/>
      <c r="D44" s="16"/>
      <c r="E44" s="17"/>
      <c r="F44" s="18"/>
      <c r="G44" s="19"/>
      <c r="H44" s="14"/>
      <c r="I44" s="20"/>
      <c r="J44" s="21"/>
      <c r="K44" s="21"/>
      <c r="L44" s="21"/>
      <c r="M44" s="21"/>
      <c r="N44" s="22"/>
      <c r="O44" s="3"/>
    </row>
    <row r="45" spans="1:30" ht="10" customHeight="1">
      <c r="A45" s="3"/>
      <c r="B45" s="12"/>
      <c r="C45" s="12"/>
      <c r="D45" s="12"/>
      <c r="E45" s="12"/>
      <c r="F45" s="12"/>
      <c r="G45" s="12"/>
      <c r="H45" s="12"/>
      <c r="I45" s="12"/>
      <c r="J45" s="12"/>
      <c r="K45" s="12"/>
      <c r="L45" s="12"/>
      <c r="M45" s="12"/>
      <c r="N45" s="12"/>
      <c r="O45" s="3"/>
    </row>
    <row r="46" spans="1:30" s="7" customFormat="1" ht="28" customHeight="1">
      <c r="B46" s="10"/>
      <c r="C46" s="10"/>
      <c r="D46" s="10"/>
      <c r="E46" s="10"/>
      <c r="F46" s="10"/>
      <c r="G46" s="10"/>
      <c r="H46" s="10"/>
      <c r="I46" s="10"/>
      <c r="J46" s="10"/>
      <c r="K46" s="10"/>
      <c r="L46" s="10"/>
      <c r="M46" s="10"/>
      <c r="N46" s="10"/>
    </row>
    <row r="47" spans="1:30" s="7" customFormat="1" ht="28" customHeight="1">
      <c r="B47" s="10"/>
      <c r="C47" s="10"/>
      <c r="D47" s="10"/>
      <c r="E47" s="10"/>
      <c r="F47" s="10"/>
      <c r="G47" s="10"/>
      <c r="H47" s="10"/>
      <c r="I47" s="10"/>
      <c r="J47" s="10"/>
      <c r="K47" s="10"/>
      <c r="L47" s="10"/>
      <c r="M47" s="10"/>
      <c r="N47" s="10"/>
    </row>
    <row r="48" spans="1:30" s="7" customFormat="1" ht="28" customHeight="1">
      <c r="B48" s="10"/>
      <c r="C48" s="10"/>
      <c r="D48" s="10"/>
      <c r="E48" s="10"/>
      <c r="F48" s="10"/>
      <c r="G48" s="10"/>
      <c r="H48" s="10"/>
      <c r="I48" s="10"/>
      <c r="J48" s="10"/>
      <c r="K48" s="10"/>
      <c r="L48" s="10"/>
      <c r="M48" s="10"/>
      <c r="N48" s="10"/>
    </row>
    <row r="49" spans="2:14" s="7" customFormat="1">
      <c r="B49" s="10"/>
      <c r="C49" s="10"/>
      <c r="D49" s="10"/>
      <c r="E49" s="10"/>
      <c r="F49" s="10"/>
      <c r="G49" s="10"/>
      <c r="H49" s="10"/>
      <c r="I49" s="10"/>
      <c r="J49" s="10"/>
      <c r="K49" s="10"/>
      <c r="L49" s="10"/>
      <c r="M49" s="10"/>
      <c r="N49" s="10"/>
    </row>
    <row r="50" spans="2:14" s="7" customFormat="1">
      <c r="B50" s="10"/>
      <c r="C50" s="10"/>
      <c r="D50" s="10"/>
      <c r="E50" s="10"/>
      <c r="F50" s="10"/>
      <c r="G50" s="10"/>
      <c r="H50" s="10"/>
      <c r="I50" s="10"/>
      <c r="J50" s="10"/>
      <c r="K50" s="10"/>
      <c r="L50" s="10"/>
      <c r="M50" s="10"/>
      <c r="N50" s="10"/>
    </row>
    <row r="51" spans="2:14" s="7" customFormat="1">
      <c r="B51" s="10"/>
      <c r="C51" s="10"/>
      <c r="D51" s="10"/>
      <c r="E51" s="10"/>
      <c r="F51" s="10"/>
      <c r="G51" s="10"/>
      <c r="H51" s="10"/>
      <c r="I51" s="10"/>
      <c r="J51" s="10"/>
      <c r="K51" s="10"/>
      <c r="L51" s="10"/>
      <c r="M51" s="10"/>
      <c r="N51" s="10"/>
    </row>
    <row r="52" spans="2:14" s="7" customFormat="1">
      <c r="B52" s="10"/>
      <c r="C52" s="10"/>
      <c r="D52" s="10"/>
      <c r="E52" s="10"/>
      <c r="F52" s="10"/>
      <c r="G52" s="10"/>
      <c r="H52" s="10"/>
      <c r="I52" s="10"/>
      <c r="J52" s="10"/>
      <c r="K52" s="10"/>
      <c r="L52" s="10"/>
      <c r="M52" s="10"/>
      <c r="N52" s="10"/>
    </row>
    <row r="53" spans="2:14" s="7" customFormat="1">
      <c r="B53" s="10"/>
      <c r="C53" s="10"/>
      <c r="D53" s="10"/>
      <c r="E53" s="10"/>
      <c r="F53" s="10"/>
      <c r="G53" s="10"/>
      <c r="H53" s="10"/>
      <c r="I53" s="10"/>
      <c r="J53" s="10"/>
      <c r="K53" s="10"/>
      <c r="L53" s="10"/>
      <c r="M53" s="10"/>
      <c r="N53" s="10"/>
    </row>
    <row r="54" spans="2:14" s="7" customFormat="1">
      <c r="B54" s="10"/>
      <c r="C54" s="10"/>
      <c r="D54" s="10"/>
      <c r="E54" s="10"/>
      <c r="F54" s="10"/>
      <c r="G54" s="10"/>
      <c r="H54" s="10"/>
      <c r="I54" s="10"/>
      <c r="J54" s="10"/>
      <c r="K54" s="10"/>
      <c r="L54" s="10"/>
      <c r="M54" s="10"/>
      <c r="N54" s="10"/>
    </row>
    <row r="55" spans="2:14" s="7" customFormat="1">
      <c r="B55" s="10"/>
      <c r="C55" s="10"/>
      <c r="D55" s="10"/>
      <c r="E55" s="10"/>
      <c r="F55" s="10"/>
      <c r="G55" s="10"/>
      <c r="H55" s="10"/>
      <c r="I55" s="10"/>
      <c r="J55" s="10"/>
      <c r="K55" s="10"/>
      <c r="L55" s="10"/>
      <c r="M55" s="10"/>
      <c r="N55" s="10"/>
    </row>
    <row r="56" spans="2:14" s="7" customFormat="1">
      <c r="B56" s="10"/>
      <c r="C56" s="10"/>
      <c r="D56" s="10"/>
      <c r="E56" s="10"/>
      <c r="F56" s="10"/>
      <c r="G56" s="10"/>
      <c r="H56" s="10"/>
      <c r="I56" s="10"/>
      <c r="J56" s="10"/>
      <c r="K56" s="10"/>
      <c r="L56" s="10"/>
      <c r="M56" s="10"/>
      <c r="N56" s="10"/>
    </row>
    <row r="57" spans="2:14" s="7" customFormat="1">
      <c r="B57" s="10"/>
      <c r="C57" s="10"/>
      <c r="D57" s="10"/>
      <c r="E57" s="10"/>
      <c r="F57" s="10"/>
      <c r="G57" s="10"/>
      <c r="H57" s="10"/>
      <c r="I57" s="10"/>
      <c r="J57" s="10"/>
      <c r="K57" s="10"/>
      <c r="L57" s="10"/>
      <c r="M57" s="10"/>
      <c r="N57" s="10"/>
    </row>
    <row r="58" spans="2:14" s="7" customFormat="1">
      <c r="B58" s="10"/>
      <c r="C58" s="10"/>
      <c r="D58" s="10"/>
      <c r="E58" s="10"/>
      <c r="F58" s="10"/>
      <c r="G58" s="10"/>
      <c r="H58" s="10"/>
      <c r="I58" s="10"/>
      <c r="J58" s="10"/>
      <c r="K58" s="10"/>
      <c r="L58" s="10"/>
      <c r="M58" s="10"/>
      <c r="N58" s="10"/>
    </row>
    <row r="59" spans="2:14" s="7" customFormat="1">
      <c r="B59" s="10"/>
      <c r="C59" s="10"/>
      <c r="D59" s="10"/>
      <c r="E59" s="10"/>
      <c r="F59" s="10"/>
      <c r="G59" s="10"/>
      <c r="H59" s="10"/>
      <c r="I59" s="10"/>
      <c r="J59" s="10"/>
      <c r="K59" s="10"/>
      <c r="L59" s="10"/>
      <c r="M59" s="10"/>
      <c r="N59" s="10"/>
    </row>
    <row r="60" spans="2:14" s="7" customFormat="1">
      <c r="B60" s="10"/>
      <c r="C60" s="10"/>
      <c r="D60" s="10"/>
      <c r="E60" s="10"/>
      <c r="F60" s="10"/>
      <c r="G60" s="10"/>
      <c r="H60" s="10"/>
      <c r="I60" s="10"/>
      <c r="J60" s="10"/>
      <c r="K60" s="10"/>
      <c r="L60" s="10"/>
      <c r="M60" s="10"/>
      <c r="N60" s="10"/>
    </row>
    <row r="61" spans="2:14" s="7" customFormat="1">
      <c r="B61" s="10"/>
      <c r="C61" s="10"/>
      <c r="D61" s="10"/>
      <c r="E61" s="10"/>
      <c r="F61" s="10"/>
      <c r="G61" s="10"/>
      <c r="H61" s="10"/>
      <c r="I61" s="10"/>
      <c r="J61" s="10"/>
      <c r="K61" s="10"/>
      <c r="L61" s="10"/>
      <c r="M61" s="10"/>
      <c r="N61" s="10"/>
    </row>
    <row r="62" spans="2:14" s="7" customFormat="1">
      <c r="B62" s="10"/>
      <c r="C62" s="10"/>
      <c r="D62" s="10"/>
      <c r="E62" s="10"/>
      <c r="F62" s="10"/>
      <c r="G62" s="10"/>
      <c r="H62" s="10"/>
      <c r="I62" s="10"/>
      <c r="J62" s="10"/>
      <c r="K62" s="10"/>
      <c r="L62" s="10"/>
      <c r="M62" s="10"/>
      <c r="N62" s="10"/>
    </row>
    <row r="63" spans="2:14" s="7" customFormat="1">
      <c r="B63" s="10"/>
      <c r="C63" s="10"/>
      <c r="D63" s="10"/>
      <c r="E63" s="10"/>
      <c r="F63" s="10"/>
      <c r="G63" s="10"/>
      <c r="H63" s="10"/>
      <c r="I63" s="10"/>
      <c r="J63" s="10"/>
      <c r="K63" s="10"/>
      <c r="L63" s="10"/>
      <c r="M63" s="10"/>
      <c r="N63" s="10"/>
    </row>
    <row r="64" spans="2:14" s="7" customFormat="1">
      <c r="B64" s="10"/>
      <c r="C64" s="10"/>
      <c r="D64" s="10"/>
      <c r="E64" s="10"/>
      <c r="F64" s="10"/>
      <c r="G64" s="10"/>
      <c r="H64" s="10"/>
      <c r="I64" s="10"/>
      <c r="J64" s="10"/>
      <c r="K64" s="10"/>
      <c r="L64" s="10"/>
      <c r="M64" s="10"/>
      <c r="N64" s="10"/>
    </row>
    <row r="65" spans="2:14" s="7" customFormat="1">
      <c r="B65" s="10"/>
      <c r="C65" s="10"/>
      <c r="D65" s="10"/>
      <c r="E65" s="10"/>
      <c r="F65" s="10"/>
      <c r="G65" s="10"/>
      <c r="H65" s="10"/>
      <c r="I65" s="10"/>
      <c r="J65" s="10"/>
      <c r="K65" s="10"/>
      <c r="L65" s="10"/>
      <c r="M65" s="10"/>
      <c r="N65" s="10"/>
    </row>
    <row r="66" spans="2:14" s="7" customFormat="1">
      <c r="B66" s="10"/>
      <c r="C66" s="10"/>
      <c r="D66" s="10"/>
      <c r="E66" s="10"/>
      <c r="F66" s="10"/>
      <c r="G66" s="10"/>
      <c r="H66" s="10"/>
      <c r="I66" s="10"/>
      <c r="J66" s="10"/>
      <c r="K66" s="10"/>
      <c r="L66" s="10"/>
      <c r="M66" s="10"/>
      <c r="N66" s="10"/>
    </row>
    <row r="67" spans="2:14" s="7" customFormat="1">
      <c r="B67" s="10"/>
      <c r="C67" s="10"/>
      <c r="D67" s="10"/>
      <c r="E67" s="10"/>
      <c r="F67" s="10"/>
      <c r="G67" s="10"/>
      <c r="H67" s="10"/>
      <c r="I67" s="10"/>
      <c r="J67" s="10"/>
      <c r="K67" s="10"/>
      <c r="L67" s="10"/>
      <c r="M67" s="10"/>
      <c r="N67" s="10"/>
    </row>
    <row r="68" spans="2:14" s="7" customFormat="1">
      <c r="B68" s="10"/>
      <c r="C68" s="10"/>
      <c r="D68" s="10"/>
      <c r="E68" s="10"/>
      <c r="F68" s="10"/>
      <c r="G68" s="10"/>
      <c r="H68" s="10"/>
      <c r="I68" s="10"/>
      <c r="J68" s="10"/>
      <c r="K68" s="10"/>
      <c r="L68" s="10"/>
      <c r="M68" s="10"/>
      <c r="N68" s="10"/>
    </row>
    <row r="69" spans="2:14" s="7" customFormat="1">
      <c r="B69" s="10"/>
      <c r="C69" s="10"/>
      <c r="D69" s="10"/>
      <c r="E69" s="10"/>
      <c r="F69" s="10"/>
      <c r="G69" s="10"/>
      <c r="H69" s="10"/>
      <c r="I69" s="10"/>
      <c r="J69" s="10"/>
      <c r="K69" s="10"/>
      <c r="L69" s="10"/>
      <c r="M69" s="10"/>
      <c r="N69" s="10"/>
    </row>
    <row r="70" spans="2:14" s="7" customFormat="1">
      <c r="B70" s="10"/>
      <c r="C70" s="10"/>
      <c r="D70" s="10"/>
      <c r="E70" s="10"/>
      <c r="F70" s="10"/>
      <c r="G70" s="10"/>
      <c r="H70" s="10"/>
      <c r="I70" s="10"/>
      <c r="J70" s="10"/>
      <c r="K70" s="10"/>
      <c r="L70" s="10"/>
      <c r="M70" s="10"/>
      <c r="N70" s="10"/>
    </row>
    <row r="71" spans="2:14" s="7" customFormat="1">
      <c r="B71" s="10"/>
      <c r="C71" s="10"/>
      <c r="D71" s="10"/>
      <c r="E71" s="10"/>
      <c r="F71" s="10"/>
      <c r="G71" s="10"/>
      <c r="H71" s="10"/>
      <c r="I71" s="10"/>
      <c r="J71" s="10"/>
      <c r="K71" s="10"/>
      <c r="L71" s="10"/>
      <c r="M71" s="10"/>
      <c r="N71" s="10"/>
    </row>
    <row r="72" spans="2:14" s="7" customFormat="1">
      <c r="B72" s="10"/>
      <c r="C72" s="10"/>
      <c r="D72" s="10"/>
      <c r="E72" s="10"/>
      <c r="F72" s="10"/>
      <c r="G72" s="10"/>
      <c r="H72" s="10"/>
      <c r="I72" s="10"/>
      <c r="J72" s="10"/>
      <c r="K72" s="10"/>
      <c r="L72" s="10"/>
      <c r="M72" s="10"/>
      <c r="N72" s="10"/>
    </row>
    <row r="73" spans="2:14" s="7" customFormat="1">
      <c r="B73" s="10"/>
      <c r="C73" s="10"/>
      <c r="D73" s="10"/>
      <c r="E73" s="10"/>
      <c r="F73" s="10"/>
      <c r="G73" s="10"/>
      <c r="H73" s="10"/>
      <c r="I73" s="10"/>
      <c r="J73" s="10"/>
      <c r="K73" s="10"/>
      <c r="L73" s="10"/>
      <c r="M73" s="10"/>
      <c r="N73" s="10"/>
    </row>
    <row r="74" spans="2:14" s="7" customFormat="1">
      <c r="B74" s="10"/>
      <c r="C74" s="10"/>
      <c r="D74" s="10"/>
      <c r="E74" s="10"/>
      <c r="F74" s="10"/>
      <c r="G74" s="10"/>
      <c r="H74" s="10"/>
      <c r="I74" s="10"/>
      <c r="J74" s="10"/>
      <c r="K74" s="10"/>
      <c r="L74" s="10"/>
      <c r="M74" s="10"/>
      <c r="N74" s="10"/>
    </row>
    <row r="75" spans="2:14" s="7" customFormat="1">
      <c r="B75" s="10"/>
      <c r="C75" s="10"/>
      <c r="D75" s="10"/>
      <c r="E75" s="10"/>
      <c r="F75" s="10"/>
      <c r="G75" s="10"/>
      <c r="H75" s="10"/>
      <c r="I75" s="10"/>
      <c r="J75" s="10"/>
      <c r="K75" s="10"/>
      <c r="L75" s="10"/>
      <c r="M75" s="10"/>
      <c r="N75" s="10"/>
    </row>
    <row r="76" spans="2:14" s="7" customFormat="1">
      <c r="B76" s="10"/>
      <c r="C76" s="10"/>
      <c r="D76" s="10"/>
      <c r="E76" s="10"/>
      <c r="F76" s="10"/>
      <c r="G76" s="10"/>
      <c r="H76" s="10"/>
      <c r="I76" s="10"/>
      <c r="J76" s="10"/>
      <c r="K76" s="10"/>
      <c r="L76" s="10"/>
      <c r="M76" s="10"/>
      <c r="N76" s="10"/>
    </row>
    <row r="77" spans="2:14" s="7" customFormat="1">
      <c r="B77" s="10"/>
      <c r="C77" s="10"/>
      <c r="D77" s="10"/>
      <c r="E77" s="10"/>
      <c r="F77" s="10"/>
      <c r="G77" s="10"/>
      <c r="H77" s="10"/>
      <c r="I77" s="10"/>
      <c r="J77" s="10"/>
      <c r="K77" s="10"/>
      <c r="L77" s="10"/>
      <c r="M77" s="10"/>
      <c r="N77" s="10"/>
    </row>
    <row r="78" spans="2:14" s="7" customFormat="1">
      <c r="B78" s="10"/>
      <c r="C78" s="10"/>
      <c r="D78" s="10"/>
      <c r="E78" s="10"/>
      <c r="F78" s="10"/>
      <c r="G78" s="10"/>
      <c r="H78" s="10"/>
      <c r="I78" s="10"/>
      <c r="J78" s="10"/>
      <c r="K78" s="10"/>
      <c r="L78" s="10"/>
      <c r="M78" s="10"/>
      <c r="N78" s="10"/>
    </row>
    <row r="79" spans="2:14" s="7" customFormat="1">
      <c r="B79" s="10"/>
      <c r="C79" s="10"/>
      <c r="D79" s="10"/>
      <c r="E79" s="10"/>
      <c r="F79" s="10"/>
      <c r="G79" s="10"/>
      <c r="H79" s="10"/>
      <c r="I79" s="10"/>
      <c r="J79" s="10"/>
      <c r="K79" s="10"/>
      <c r="L79" s="10"/>
      <c r="M79" s="10"/>
      <c r="N79" s="10"/>
    </row>
    <row r="80" spans="2:14" s="7" customFormat="1">
      <c r="B80" s="10"/>
      <c r="C80" s="10"/>
      <c r="D80" s="10"/>
      <c r="E80" s="10"/>
      <c r="F80" s="10"/>
      <c r="G80" s="10"/>
      <c r="H80" s="10"/>
      <c r="I80" s="10"/>
      <c r="J80" s="10"/>
      <c r="K80" s="10"/>
      <c r="L80" s="10"/>
      <c r="M80" s="10"/>
      <c r="N80" s="10"/>
    </row>
    <row r="81" spans="2:14" s="7" customFormat="1">
      <c r="B81" s="10"/>
      <c r="C81" s="10"/>
      <c r="D81" s="10"/>
      <c r="E81" s="10"/>
      <c r="F81" s="10"/>
      <c r="G81" s="10"/>
      <c r="H81" s="10"/>
      <c r="I81" s="10"/>
      <c r="J81" s="10"/>
      <c r="K81" s="10"/>
      <c r="L81" s="10"/>
      <c r="M81" s="10"/>
      <c r="N81" s="10"/>
    </row>
    <row r="82" spans="2:14" s="7" customFormat="1">
      <c r="B82" s="10"/>
      <c r="C82" s="10"/>
      <c r="D82" s="10"/>
      <c r="E82" s="10"/>
      <c r="F82" s="10"/>
      <c r="G82" s="10"/>
      <c r="H82" s="10"/>
      <c r="I82" s="10"/>
      <c r="J82" s="10"/>
      <c r="K82" s="10"/>
      <c r="L82" s="10"/>
      <c r="M82" s="10"/>
      <c r="N82" s="10"/>
    </row>
    <row r="83" spans="2:14" s="7" customFormat="1">
      <c r="B83" s="10"/>
      <c r="C83" s="10"/>
      <c r="D83" s="10"/>
      <c r="E83" s="10"/>
      <c r="F83" s="10"/>
      <c r="G83" s="10"/>
      <c r="H83" s="10"/>
      <c r="I83" s="10"/>
      <c r="J83" s="10"/>
      <c r="K83" s="10"/>
      <c r="L83" s="10"/>
      <c r="M83" s="10"/>
      <c r="N83" s="10"/>
    </row>
    <row r="84" spans="2:14" s="7" customFormat="1">
      <c r="B84" s="10"/>
      <c r="C84" s="10"/>
      <c r="D84" s="10"/>
      <c r="E84" s="10"/>
      <c r="F84" s="10"/>
      <c r="G84" s="10"/>
      <c r="H84" s="10"/>
      <c r="I84" s="10"/>
      <c r="J84" s="10"/>
      <c r="K84" s="10"/>
      <c r="L84" s="10"/>
      <c r="M84" s="10"/>
      <c r="N84" s="10"/>
    </row>
    <row r="85" spans="2:14" s="7" customFormat="1">
      <c r="B85" s="10"/>
      <c r="C85" s="10"/>
      <c r="D85" s="10"/>
      <c r="E85" s="10"/>
      <c r="F85" s="10"/>
      <c r="G85" s="10"/>
      <c r="H85" s="10"/>
      <c r="I85" s="10"/>
      <c r="J85" s="10"/>
      <c r="K85" s="10"/>
      <c r="L85" s="10"/>
      <c r="M85" s="10"/>
      <c r="N85" s="10"/>
    </row>
    <row r="86" spans="2:14" s="7" customFormat="1">
      <c r="B86" s="10"/>
      <c r="C86" s="10"/>
      <c r="D86" s="10"/>
      <c r="E86" s="10"/>
      <c r="F86" s="10"/>
      <c r="G86" s="10"/>
      <c r="H86" s="10"/>
      <c r="I86" s="10"/>
      <c r="J86" s="10"/>
      <c r="K86" s="10"/>
      <c r="L86" s="10"/>
      <c r="M86" s="10"/>
      <c r="N86" s="10"/>
    </row>
    <row r="87" spans="2:14" s="7" customFormat="1">
      <c r="B87" s="10"/>
      <c r="C87" s="10"/>
      <c r="D87" s="10"/>
      <c r="E87" s="10"/>
      <c r="F87" s="10"/>
      <c r="G87" s="10"/>
      <c r="H87" s="10"/>
      <c r="I87" s="10"/>
      <c r="J87" s="10"/>
      <c r="K87" s="10"/>
      <c r="L87" s="10"/>
      <c r="M87" s="10"/>
      <c r="N87" s="10"/>
    </row>
    <row r="88" spans="2:14" s="7" customFormat="1">
      <c r="B88" s="10"/>
      <c r="C88" s="10"/>
      <c r="D88" s="10"/>
      <c r="E88" s="10"/>
      <c r="F88" s="10"/>
      <c r="G88" s="10"/>
      <c r="H88" s="10"/>
      <c r="I88" s="10"/>
      <c r="J88" s="10"/>
      <c r="K88" s="10"/>
      <c r="L88" s="10"/>
      <c r="M88" s="10"/>
      <c r="N88" s="10"/>
    </row>
    <row r="89" spans="2:14" s="7" customFormat="1">
      <c r="B89" s="10"/>
      <c r="C89" s="10"/>
      <c r="D89" s="10"/>
      <c r="E89" s="10"/>
      <c r="F89" s="10"/>
      <c r="G89" s="10"/>
      <c r="H89" s="10"/>
      <c r="I89" s="10"/>
      <c r="J89" s="10"/>
      <c r="K89" s="10"/>
      <c r="L89" s="10"/>
      <c r="M89" s="10"/>
      <c r="N89" s="10"/>
    </row>
    <row r="90" spans="2:14" s="7" customFormat="1">
      <c r="B90" s="10"/>
      <c r="C90" s="10"/>
      <c r="D90" s="10"/>
      <c r="E90" s="10"/>
      <c r="F90" s="10"/>
      <c r="G90" s="10"/>
      <c r="H90" s="10"/>
      <c r="I90" s="10"/>
      <c r="J90" s="10"/>
      <c r="K90" s="10"/>
      <c r="L90" s="10"/>
      <c r="M90" s="10"/>
      <c r="N90" s="10"/>
    </row>
    <row r="91" spans="2:14" s="7" customFormat="1">
      <c r="B91" s="10"/>
      <c r="C91" s="10"/>
      <c r="D91" s="10"/>
      <c r="E91" s="10"/>
      <c r="F91" s="10"/>
      <c r="G91" s="10"/>
      <c r="H91" s="10"/>
      <c r="I91" s="10"/>
      <c r="J91" s="10"/>
      <c r="K91" s="10"/>
      <c r="L91" s="10"/>
      <c r="M91" s="10"/>
      <c r="N91" s="10"/>
    </row>
    <row r="92" spans="2:14" s="7" customFormat="1">
      <c r="B92" s="10"/>
      <c r="C92" s="10"/>
      <c r="D92" s="10"/>
      <c r="E92" s="10"/>
      <c r="F92" s="10"/>
      <c r="G92" s="10"/>
      <c r="H92" s="10"/>
      <c r="I92" s="10"/>
      <c r="J92" s="10"/>
      <c r="K92" s="10"/>
      <c r="L92" s="10"/>
      <c r="M92" s="10"/>
      <c r="N92" s="10"/>
    </row>
    <row r="93" spans="2:14" s="7" customFormat="1">
      <c r="B93" s="10"/>
      <c r="C93" s="10"/>
      <c r="D93" s="10"/>
      <c r="E93" s="10"/>
      <c r="F93" s="10"/>
      <c r="G93" s="10"/>
      <c r="H93" s="10"/>
      <c r="I93" s="10"/>
      <c r="J93" s="10"/>
      <c r="K93" s="10"/>
      <c r="L93" s="10"/>
      <c r="M93" s="10"/>
      <c r="N93" s="10"/>
    </row>
    <row r="94" spans="2:14" s="7" customFormat="1">
      <c r="B94" s="10"/>
      <c r="C94" s="10"/>
      <c r="D94" s="10"/>
      <c r="E94" s="10"/>
      <c r="F94" s="10"/>
      <c r="G94" s="10"/>
      <c r="H94" s="10"/>
      <c r="I94" s="10"/>
      <c r="J94" s="10"/>
      <c r="K94" s="10"/>
      <c r="L94" s="10"/>
      <c r="M94" s="10"/>
      <c r="N94" s="10"/>
    </row>
    <row r="95" spans="2:14" s="7" customFormat="1">
      <c r="B95" s="10"/>
      <c r="C95" s="10"/>
      <c r="D95" s="10"/>
      <c r="E95" s="10"/>
      <c r="F95" s="10"/>
      <c r="G95" s="10"/>
      <c r="H95" s="10"/>
      <c r="I95" s="10"/>
      <c r="J95" s="10"/>
      <c r="K95" s="10"/>
      <c r="L95" s="10"/>
      <c r="M95" s="10"/>
      <c r="N95" s="10"/>
    </row>
    <row r="96" spans="2:14" s="7" customFormat="1">
      <c r="B96" s="10"/>
      <c r="C96" s="10"/>
      <c r="D96" s="10"/>
      <c r="E96" s="10"/>
      <c r="F96" s="10"/>
      <c r="G96" s="10"/>
      <c r="H96" s="10"/>
      <c r="I96" s="10"/>
      <c r="J96" s="10"/>
      <c r="K96" s="10"/>
      <c r="L96" s="10"/>
      <c r="M96" s="10"/>
      <c r="N96" s="10"/>
    </row>
    <row r="97" spans="2:14" s="7" customFormat="1">
      <c r="B97" s="10"/>
      <c r="C97" s="10"/>
      <c r="D97" s="10"/>
      <c r="E97" s="10"/>
      <c r="F97" s="10"/>
      <c r="G97" s="10"/>
      <c r="H97" s="10"/>
      <c r="I97" s="10"/>
      <c r="J97" s="10"/>
      <c r="K97" s="10"/>
      <c r="L97" s="10"/>
      <c r="M97" s="10"/>
      <c r="N97" s="10"/>
    </row>
    <row r="98" spans="2:14" s="7" customFormat="1">
      <c r="B98" s="10"/>
      <c r="C98" s="10"/>
      <c r="D98" s="10"/>
      <c r="E98" s="10"/>
      <c r="F98" s="10"/>
      <c r="G98" s="10"/>
      <c r="H98" s="10"/>
      <c r="I98" s="10"/>
      <c r="J98" s="10"/>
      <c r="K98" s="10"/>
      <c r="L98" s="10"/>
      <c r="M98" s="10"/>
      <c r="N98" s="10"/>
    </row>
    <row r="99" spans="2:14" s="7" customFormat="1">
      <c r="B99" s="10"/>
      <c r="C99" s="10"/>
      <c r="D99" s="10"/>
      <c r="E99" s="10"/>
      <c r="F99" s="10"/>
      <c r="G99" s="10"/>
      <c r="H99" s="10"/>
      <c r="I99" s="10"/>
      <c r="J99" s="10"/>
      <c r="K99" s="10"/>
      <c r="L99" s="10"/>
      <c r="M99" s="10"/>
      <c r="N99" s="10"/>
    </row>
    <row r="100" spans="2:14" s="7" customFormat="1">
      <c r="B100" s="10"/>
      <c r="C100" s="10"/>
      <c r="D100" s="10"/>
      <c r="E100" s="10"/>
      <c r="F100" s="10"/>
      <c r="G100" s="10"/>
      <c r="H100" s="10"/>
      <c r="I100" s="10"/>
      <c r="J100" s="10"/>
      <c r="K100" s="10"/>
      <c r="L100" s="10"/>
      <c r="M100" s="10"/>
      <c r="N100" s="10"/>
    </row>
    <row r="101" spans="2:14" s="7" customFormat="1">
      <c r="B101" s="10"/>
      <c r="C101" s="10"/>
      <c r="D101" s="10"/>
      <c r="E101" s="10"/>
      <c r="F101" s="10"/>
      <c r="G101" s="10"/>
      <c r="H101" s="10"/>
      <c r="I101" s="10"/>
      <c r="J101" s="10"/>
      <c r="K101" s="10"/>
      <c r="L101" s="10"/>
      <c r="M101" s="10"/>
      <c r="N101" s="10"/>
    </row>
    <row r="102" spans="2:14" s="7" customFormat="1">
      <c r="B102" s="10"/>
      <c r="C102" s="10"/>
      <c r="D102" s="10"/>
      <c r="E102" s="10"/>
      <c r="F102" s="10"/>
      <c r="G102" s="10"/>
      <c r="H102" s="10"/>
      <c r="I102" s="10"/>
      <c r="J102" s="10"/>
      <c r="K102" s="10"/>
      <c r="L102" s="10"/>
      <c r="M102" s="10"/>
      <c r="N102" s="10"/>
    </row>
    <row r="103" spans="2:14" s="7" customFormat="1">
      <c r="B103" s="10"/>
      <c r="C103" s="10"/>
      <c r="D103" s="10"/>
      <c r="E103" s="10"/>
      <c r="F103" s="10"/>
      <c r="G103" s="10"/>
      <c r="H103" s="10"/>
      <c r="I103" s="10"/>
      <c r="J103" s="10"/>
      <c r="K103" s="10"/>
      <c r="L103" s="10"/>
      <c r="M103" s="10"/>
      <c r="N103" s="10"/>
    </row>
    <row r="104" spans="2:14" s="7" customFormat="1">
      <c r="B104" s="10"/>
      <c r="C104" s="10"/>
      <c r="D104" s="10"/>
      <c r="E104" s="10"/>
      <c r="F104" s="10"/>
      <c r="G104" s="10"/>
      <c r="H104" s="10"/>
      <c r="I104" s="10"/>
      <c r="J104" s="10"/>
      <c r="K104" s="10"/>
      <c r="L104" s="10"/>
      <c r="M104" s="10"/>
      <c r="N104" s="10"/>
    </row>
    <row r="105" spans="2:14" s="7" customFormat="1">
      <c r="B105" s="10"/>
      <c r="C105" s="10"/>
      <c r="D105" s="10"/>
      <c r="E105" s="10"/>
      <c r="F105" s="10"/>
      <c r="G105" s="10"/>
      <c r="H105" s="10"/>
      <c r="I105" s="10"/>
      <c r="J105" s="10"/>
      <c r="K105" s="10"/>
      <c r="L105" s="10"/>
      <c r="M105" s="10"/>
      <c r="N105" s="10"/>
    </row>
    <row r="106" spans="2:14" s="7" customFormat="1">
      <c r="B106" s="10"/>
      <c r="C106" s="10"/>
      <c r="D106" s="10"/>
      <c r="E106" s="10"/>
      <c r="F106" s="10"/>
      <c r="G106" s="10"/>
      <c r="H106" s="10"/>
      <c r="I106" s="10"/>
      <c r="J106" s="10"/>
      <c r="K106" s="10"/>
      <c r="L106" s="10"/>
      <c r="M106" s="10"/>
      <c r="N106" s="10"/>
    </row>
    <row r="107" spans="2:14" s="7" customFormat="1">
      <c r="B107" s="10"/>
      <c r="C107" s="10"/>
      <c r="D107" s="10"/>
      <c r="E107" s="10"/>
      <c r="F107" s="10"/>
      <c r="G107" s="10"/>
      <c r="H107" s="10"/>
      <c r="I107" s="10"/>
      <c r="J107" s="10"/>
      <c r="K107" s="10"/>
      <c r="L107" s="10"/>
      <c r="M107" s="10"/>
      <c r="N107" s="10"/>
    </row>
    <row r="108" spans="2:14" s="7" customFormat="1">
      <c r="B108" s="10"/>
      <c r="C108" s="10"/>
      <c r="D108" s="10"/>
      <c r="E108" s="10"/>
      <c r="F108" s="10"/>
      <c r="G108" s="10"/>
      <c r="H108" s="10"/>
      <c r="I108" s="10"/>
      <c r="J108" s="10"/>
      <c r="K108" s="10"/>
      <c r="L108" s="10"/>
      <c r="M108" s="10"/>
      <c r="N108" s="10"/>
    </row>
    <row r="109" spans="2:14" s="7" customFormat="1">
      <c r="B109" s="10"/>
      <c r="C109" s="10"/>
      <c r="D109" s="10"/>
      <c r="E109" s="10"/>
      <c r="F109" s="10"/>
      <c r="G109" s="10"/>
      <c r="H109" s="10"/>
      <c r="I109" s="10"/>
      <c r="J109" s="10"/>
      <c r="K109" s="10"/>
      <c r="L109" s="10"/>
      <c r="M109" s="10"/>
      <c r="N109" s="10"/>
    </row>
    <row r="110" spans="2:14" s="7" customFormat="1">
      <c r="B110" s="10"/>
      <c r="C110" s="10"/>
      <c r="D110" s="10"/>
      <c r="E110" s="10"/>
      <c r="F110" s="10"/>
      <c r="G110" s="10"/>
      <c r="H110" s="10"/>
      <c r="I110" s="10"/>
      <c r="J110" s="10"/>
      <c r="K110" s="10"/>
      <c r="L110" s="10"/>
      <c r="M110" s="10"/>
      <c r="N110" s="10"/>
    </row>
    <row r="111" spans="2:14" s="7" customFormat="1">
      <c r="B111" s="10"/>
      <c r="C111" s="10"/>
      <c r="D111" s="10"/>
      <c r="E111" s="10"/>
      <c r="F111" s="10"/>
      <c r="G111" s="10"/>
      <c r="H111" s="10"/>
      <c r="I111" s="10"/>
      <c r="J111" s="10"/>
      <c r="K111" s="10"/>
      <c r="L111" s="10"/>
      <c r="M111" s="10"/>
      <c r="N111" s="10"/>
    </row>
    <row r="112" spans="2:14" s="7" customFormat="1">
      <c r="B112" s="10"/>
      <c r="C112" s="10"/>
      <c r="D112" s="10"/>
      <c r="E112" s="10"/>
      <c r="F112" s="10"/>
      <c r="G112" s="10"/>
      <c r="H112" s="10"/>
      <c r="I112" s="10"/>
      <c r="J112" s="10"/>
      <c r="K112" s="10"/>
      <c r="L112" s="10"/>
      <c r="M112" s="10"/>
      <c r="N112" s="10"/>
    </row>
    <row r="113" spans="2:14" s="7" customFormat="1">
      <c r="B113" s="10"/>
      <c r="C113" s="10"/>
      <c r="D113" s="10"/>
      <c r="E113" s="10"/>
      <c r="F113" s="10"/>
      <c r="G113" s="10"/>
      <c r="H113" s="10"/>
      <c r="I113" s="10"/>
      <c r="J113" s="10"/>
      <c r="K113" s="10"/>
      <c r="L113" s="10"/>
      <c r="M113" s="10"/>
      <c r="N113" s="10"/>
    </row>
    <row r="114" spans="2:14" s="7" customFormat="1">
      <c r="B114" s="10"/>
      <c r="C114" s="10"/>
      <c r="D114" s="10"/>
      <c r="E114" s="10"/>
      <c r="F114" s="10"/>
      <c r="G114" s="10"/>
      <c r="H114" s="10"/>
      <c r="I114" s="10"/>
      <c r="J114" s="10"/>
      <c r="K114" s="10"/>
      <c r="L114" s="10"/>
      <c r="M114" s="10"/>
      <c r="N114" s="10"/>
    </row>
    <row r="115" spans="2:14" s="7" customFormat="1">
      <c r="B115" s="10"/>
      <c r="C115" s="10"/>
      <c r="D115" s="10"/>
      <c r="E115" s="10"/>
      <c r="F115" s="10"/>
      <c r="G115" s="10"/>
      <c r="H115" s="10"/>
      <c r="I115" s="10"/>
      <c r="J115" s="10"/>
      <c r="K115" s="10"/>
      <c r="L115" s="10"/>
      <c r="M115" s="10"/>
      <c r="N115" s="10"/>
    </row>
    <row r="116" spans="2:14" s="7" customFormat="1">
      <c r="B116" s="10"/>
      <c r="C116" s="10"/>
      <c r="D116" s="10"/>
      <c r="E116" s="10"/>
      <c r="F116" s="10"/>
      <c r="G116" s="10"/>
      <c r="H116" s="10"/>
      <c r="I116" s="10"/>
      <c r="J116" s="10"/>
      <c r="K116" s="10"/>
      <c r="L116" s="10"/>
      <c r="M116" s="10"/>
      <c r="N116" s="10"/>
    </row>
    <row r="117" spans="2:14" s="7" customFormat="1">
      <c r="B117" s="10"/>
      <c r="C117" s="10"/>
      <c r="D117" s="10"/>
      <c r="E117" s="10"/>
      <c r="F117" s="10"/>
      <c r="G117" s="10"/>
      <c r="H117" s="10"/>
      <c r="I117" s="10"/>
      <c r="J117" s="10"/>
      <c r="K117" s="10"/>
      <c r="L117" s="10"/>
      <c r="M117" s="10"/>
      <c r="N117" s="10"/>
    </row>
    <row r="118" spans="2:14" s="7" customFormat="1">
      <c r="B118" s="10"/>
      <c r="C118" s="10"/>
      <c r="D118" s="10"/>
      <c r="E118" s="10"/>
      <c r="F118" s="10"/>
      <c r="G118" s="10"/>
      <c r="H118" s="10"/>
      <c r="I118" s="10"/>
      <c r="J118" s="10"/>
      <c r="K118" s="10"/>
      <c r="L118" s="10"/>
      <c r="M118" s="10"/>
      <c r="N118" s="10"/>
    </row>
    <row r="119" spans="2:14" s="7" customFormat="1">
      <c r="B119" s="10"/>
      <c r="C119" s="10"/>
      <c r="D119" s="10"/>
      <c r="E119" s="10"/>
      <c r="F119" s="10"/>
      <c r="G119" s="10"/>
      <c r="H119" s="10"/>
      <c r="I119" s="10"/>
      <c r="J119" s="10"/>
      <c r="K119" s="10"/>
      <c r="L119" s="10"/>
      <c r="M119" s="10"/>
      <c r="N119" s="10"/>
    </row>
    <row r="120" spans="2:14" s="7" customFormat="1">
      <c r="B120" s="10"/>
      <c r="C120" s="10"/>
      <c r="D120" s="10"/>
      <c r="E120" s="10"/>
      <c r="F120" s="10"/>
      <c r="G120" s="10"/>
      <c r="H120" s="10"/>
      <c r="I120" s="10"/>
      <c r="J120" s="10"/>
      <c r="K120" s="10"/>
      <c r="L120" s="10"/>
      <c r="M120" s="10"/>
      <c r="N120" s="10"/>
    </row>
    <row r="121" spans="2:14" s="7" customFormat="1">
      <c r="B121" s="10"/>
      <c r="C121" s="10"/>
      <c r="D121" s="10"/>
      <c r="E121" s="10"/>
      <c r="F121" s="10"/>
      <c r="G121" s="10"/>
      <c r="H121" s="10"/>
      <c r="I121" s="10"/>
      <c r="J121" s="10"/>
      <c r="K121" s="10"/>
      <c r="L121" s="10"/>
      <c r="M121" s="10"/>
      <c r="N121" s="10"/>
    </row>
    <row r="122" spans="2:14" s="7" customFormat="1">
      <c r="B122" s="10"/>
      <c r="C122" s="10"/>
      <c r="D122" s="10"/>
      <c r="E122" s="10"/>
      <c r="F122" s="10"/>
      <c r="G122" s="10"/>
      <c r="H122" s="10"/>
      <c r="I122" s="10"/>
      <c r="J122" s="10"/>
      <c r="K122" s="10"/>
      <c r="L122" s="10"/>
      <c r="M122" s="10"/>
      <c r="N122" s="10"/>
    </row>
    <row r="123" spans="2:14" s="7" customFormat="1">
      <c r="B123" s="10"/>
      <c r="C123" s="10"/>
      <c r="D123" s="10"/>
      <c r="E123" s="10"/>
      <c r="F123" s="10"/>
      <c r="G123" s="10"/>
      <c r="H123" s="10"/>
      <c r="I123" s="10"/>
      <c r="J123" s="10"/>
      <c r="K123" s="10"/>
      <c r="L123" s="10"/>
      <c r="M123" s="10"/>
      <c r="N123" s="10"/>
    </row>
    <row r="124" spans="2:14" s="7" customFormat="1">
      <c r="B124" s="10"/>
      <c r="C124" s="10"/>
      <c r="D124" s="10"/>
      <c r="E124" s="10"/>
      <c r="F124" s="10"/>
      <c r="G124" s="10"/>
      <c r="H124" s="10"/>
      <c r="I124" s="10"/>
      <c r="J124" s="10"/>
      <c r="K124" s="10"/>
      <c r="L124" s="10"/>
      <c r="M124" s="10"/>
      <c r="N124" s="10"/>
    </row>
    <row r="125" spans="2:14" s="7" customFormat="1">
      <c r="B125" s="10"/>
      <c r="C125" s="10"/>
      <c r="D125" s="10"/>
      <c r="E125" s="10"/>
      <c r="F125" s="10"/>
      <c r="G125" s="10"/>
      <c r="H125" s="10"/>
      <c r="I125" s="10"/>
      <c r="J125" s="10"/>
      <c r="K125" s="10"/>
      <c r="L125" s="10"/>
      <c r="M125" s="10"/>
      <c r="N125" s="10"/>
    </row>
    <row r="126" spans="2:14" s="7" customFormat="1">
      <c r="B126" s="10"/>
      <c r="C126" s="10"/>
      <c r="D126" s="10"/>
      <c r="E126" s="10"/>
      <c r="F126" s="10"/>
      <c r="G126" s="10"/>
      <c r="H126" s="10"/>
      <c r="I126" s="10"/>
      <c r="J126" s="10"/>
      <c r="K126" s="10"/>
      <c r="L126" s="10"/>
      <c r="M126" s="10"/>
      <c r="N126" s="10"/>
    </row>
    <row r="127" spans="2:14" s="7" customFormat="1">
      <c r="B127" s="10"/>
      <c r="C127" s="10"/>
      <c r="D127" s="10"/>
      <c r="E127" s="10"/>
      <c r="F127" s="10"/>
      <c r="G127" s="10"/>
      <c r="H127" s="10"/>
      <c r="I127" s="10"/>
      <c r="J127" s="10"/>
      <c r="K127" s="10"/>
      <c r="L127" s="10"/>
      <c r="M127" s="10"/>
      <c r="N127" s="10"/>
    </row>
    <row r="128" spans="2:14" s="7" customFormat="1">
      <c r="B128" s="10"/>
      <c r="C128" s="10"/>
      <c r="D128" s="10"/>
      <c r="E128" s="10"/>
      <c r="F128" s="10"/>
      <c r="G128" s="10"/>
      <c r="H128" s="10"/>
      <c r="I128" s="10"/>
      <c r="J128" s="10"/>
      <c r="K128" s="10"/>
      <c r="L128" s="10"/>
      <c r="M128" s="10"/>
      <c r="N128" s="10"/>
    </row>
    <row r="129" spans="2:14" s="7" customFormat="1">
      <c r="B129" s="10"/>
      <c r="C129" s="10"/>
      <c r="D129" s="10"/>
      <c r="E129" s="10"/>
      <c r="F129" s="10"/>
      <c r="G129" s="10"/>
      <c r="H129" s="10"/>
      <c r="I129" s="10"/>
      <c r="J129" s="10"/>
      <c r="K129" s="10"/>
      <c r="L129" s="10"/>
      <c r="M129" s="10"/>
      <c r="N129" s="10"/>
    </row>
    <row r="130" spans="2:14" s="7" customFormat="1">
      <c r="B130" s="10"/>
      <c r="C130" s="10"/>
      <c r="D130" s="10"/>
      <c r="E130" s="10"/>
      <c r="F130" s="10"/>
      <c r="G130" s="10"/>
      <c r="H130" s="10"/>
      <c r="I130" s="10"/>
      <c r="J130" s="10"/>
      <c r="K130" s="10"/>
      <c r="L130" s="10"/>
      <c r="M130" s="10"/>
      <c r="N130" s="10"/>
    </row>
    <row r="131" spans="2:14" s="7" customFormat="1">
      <c r="B131" s="10"/>
      <c r="C131" s="10"/>
      <c r="D131" s="10"/>
      <c r="E131" s="10"/>
      <c r="F131" s="10"/>
      <c r="G131" s="10"/>
      <c r="H131" s="10"/>
      <c r="I131" s="10"/>
      <c r="J131" s="10"/>
      <c r="K131" s="10"/>
      <c r="L131" s="10"/>
      <c r="M131" s="10"/>
      <c r="N131" s="10"/>
    </row>
    <row r="132" spans="2:14" s="7" customFormat="1">
      <c r="B132" s="10"/>
      <c r="C132" s="10"/>
      <c r="D132" s="10"/>
      <c r="E132" s="10"/>
      <c r="F132" s="10"/>
      <c r="G132" s="10"/>
      <c r="H132" s="10"/>
      <c r="I132" s="10"/>
      <c r="J132" s="10"/>
      <c r="K132" s="10"/>
      <c r="L132" s="10"/>
      <c r="M132" s="10"/>
      <c r="N132" s="10"/>
    </row>
    <row r="133" spans="2:14" s="7" customFormat="1">
      <c r="B133" s="10"/>
      <c r="C133" s="10"/>
      <c r="D133" s="10"/>
      <c r="E133" s="10"/>
      <c r="F133" s="10"/>
      <c r="G133" s="10"/>
      <c r="H133" s="10"/>
      <c r="I133" s="10"/>
      <c r="J133" s="10"/>
      <c r="K133" s="10"/>
      <c r="L133" s="10"/>
      <c r="M133" s="10"/>
      <c r="N133" s="10"/>
    </row>
    <row r="134" spans="2:14" s="7" customFormat="1">
      <c r="B134" s="10"/>
      <c r="C134" s="10"/>
      <c r="D134" s="10"/>
      <c r="E134" s="10"/>
      <c r="F134" s="10"/>
      <c r="G134" s="10"/>
      <c r="H134" s="10"/>
      <c r="I134" s="10"/>
      <c r="J134" s="10"/>
      <c r="K134" s="10"/>
      <c r="L134" s="10"/>
      <c r="M134" s="10"/>
      <c r="N134" s="10"/>
    </row>
    <row r="135" spans="2:14" s="7" customFormat="1">
      <c r="B135" s="10"/>
      <c r="C135" s="10"/>
      <c r="D135" s="10"/>
      <c r="E135" s="10"/>
      <c r="F135" s="10"/>
      <c r="G135" s="10"/>
      <c r="H135" s="10"/>
      <c r="I135" s="10"/>
      <c r="J135" s="10"/>
      <c r="K135" s="10"/>
      <c r="L135" s="10"/>
      <c r="M135" s="10"/>
      <c r="N135" s="10"/>
    </row>
    <row r="136" spans="2:14" s="7" customFormat="1">
      <c r="B136" s="10"/>
      <c r="C136" s="10"/>
      <c r="D136" s="10"/>
      <c r="E136" s="10"/>
      <c r="F136" s="10"/>
      <c r="G136" s="10"/>
      <c r="H136" s="10"/>
      <c r="I136" s="10"/>
      <c r="J136" s="10"/>
      <c r="K136" s="10"/>
      <c r="L136" s="10"/>
      <c r="M136" s="10"/>
      <c r="N136" s="10"/>
    </row>
    <row r="137" spans="2:14" s="7" customFormat="1">
      <c r="B137" s="10"/>
      <c r="C137" s="10"/>
      <c r="D137" s="10"/>
      <c r="E137" s="10"/>
      <c r="F137" s="10"/>
      <c r="G137" s="10"/>
      <c r="H137" s="10"/>
      <c r="I137" s="10"/>
      <c r="J137" s="10"/>
      <c r="K137" s="10"/>
      <c r="L137" s="10"/>
      <c r="M137" s="10"/>
      <c r="N137" s="10"/>
    </row>
    <row r="138" spans="2:14" s="7" customFormat="1">
      <c r="B138" s="10"/>
      <c r="C138" s="10"/>
      <c r="D138" s="10"/>
      <c r="E138" s="10"/>
      <c r="F138" s="10"/>
      <c r="G138" s="10"/>
      <c r="H138" s="10"/>
      <c r="I138" s="10"/>
      <c r="J138" s="10"/>
      <c r="K138" s="10"/>
      <c r="L138" s="10"/>
      <c r="M138" s="10"/>
      <c r="N138" s="10"/>
    </row>
    <row r="139" spans="2:14" s="7" customFormat="1">
      <c r="B139" s="10"/>
      <c r="C139" s="10"/>
      <c r="D139" s="10"/>
      <c r="E139" s="10"/>
      <c r="F139" s="10"/>
      <c r="G139" s="10"/>
      <c r="H139" s="10"/>
      <c r="I139" s="10"/>
      <c r="J139" s="10"/>
      <c r="K139" s="10"/>
      <c r="L139" s="10"/>
      <c r="M139" s="10"/>
      <c r="N139" s="10"/>
    </row>
    <row r="140" spans="2:14" s="7" customFormat="1">
      <c r="B140" s="10"/>
      <c r="C140" s="10"/>
      <c r="D140" s="10"/>
      <c r="E140" s="10"/>
      <c r="F140" s="10"/>
      <c r="G140" s="10"/>
      <c r="H140" s="10"/>
      <c r="I140" s="10"/>
      <c r="J140" s="10"/>
      <c r="K140" s="10"/>
      <c r="L140" s="10"/>
      <c r="M140" s="10"/>
      <c r="N140" s="10"/>
    </row>
    <row r="141" spans="2:14" s="7" customFormat="1">
      <c r="B141" s="10"/>
      <c r="C141" s="10"/>
      <c r="D141" s="10"/>
      <c r="E141" s="10"/>
      <c r="F141" s="10"/>
      <c r="G141" s="10"/>
      <c r="H141" s="10"/>
      <c r="I141" s="10"/>
      <c r="J141" s="10"/>
      <c r="K141" s="10"/>
      <c r="L141" s="10"/>
      <c r="M141" s="10"/>
      <c r="N141" s="10"/>
    </row>
    <row r="142" spans="2:14" s="7" customFormat="1">
      <c r="B142" s="10"/>
      <c r="C142" s="10"/>
      <c r="D142" s="10"/>
      <c r="E142" s="10"/>
      <c r="F142" s="10"/>
      <c r="G142" s="10"/>
      <c r="H142" s="10"/>
      <c r="I142" s="10"/>
      <c r="J142" s="10"/>
      <c r="K142" s="10"/>
      <c r="L142" s="10"/>
      <c r="M142" s="10"/>
      <c r="N142" s="10"/>
    </row>
    <row r="143" spans="2:14" s="7" customFormat="1">
      <c r="B143" s="10"/>
      <c r="C143" s="10"/>
      <c r="D143" s="10"/>
      <c r="E143" s="10"/>
      <c r="F143" s="10"/>
      <c r="G143" s="10"/>
      <c r="H143" s="10"/>
      <c r="I143" s="10"/>
      <c r="J143" s="10"/>
      <c r="K143" s="10"/>
      <c r="L143" s="10"/>
      <c r="M143" s="10"/>
      <c r="N143" s="10"/>
    </row>
    <row r="144" spans="2:14" s="7" customFormat="1">
      <c r="B144" s="10"/>
      <c r="C144" s="10"/>
      <c r="D144" s="10"/>
      <c r="E144" s="10"/>
      <c r="F144" s="10"/>
      <c r="G144" s="10"/>
      <c r="H144" s="10"/>
      <c r="I144" s="10"/>
      <c r="J144" s="10"/>
      <c r="K144" s="10"/>
      <c r="L144" s="10"/>
      <c r="M144" s="10"/>
      <c r="N144" s="10"/>
    </row>
    <row r="145" spans="2:14" s="7" customFormat="1">
      <c r="B145" s="10"/>
      <c r="C145" s="10"/>
      <c r="D145" s="10"/>
      <c r="E145" s="10"/>
      <c r="F145" s="10"/>
      <c r="G145" s="10"/>
      <c r="H145" s="10"/>
      <c r="I145" s="10"/>
      <c r="J145" s="10"/>
      <c r="K145" s="10"/>
      <c r="L145" s="10"/>
      <c r="M145" s="10"/>
      <c r="N145" s="10"/>
    </row>
    <row r="146" spans="2:14" s="7" customFormat="1">
      <c r="B146" s="10"/>
      <c r="C146" s="10"/>
      <c r="D146" s="10"/>
      <c r="E146" s="10"/>
      <c r="F146" s="10"/>
      <c r="G146" s="10"/>
      <c r="H146" s="10"/>
      <c r="I146" s="10"/>
      <c r="J146" s="10"/>
      <c r="K146" s="10"/>
      <c r="L146" s="10"/>
      <c r="M146" s="10"/>
      <c r="N146" s="10"/>
    </row>
    <row r="147" spans="2:14" s="7" customFormat="1">
      <c r="B147" s="10"/>
      <c r="C147" s="10"/>
      <c r="D147" s="10"/>
      <c r="E147" s="10"/>
      <c r="F147" s="10"/>
      <c r="G147" s="10"/>
      <c r="H147" s="10"/>
      <c r="I147" s="10"/>
      <c r="J147" s="10"/>
      <c r="K147" s="10"/>
      <c r="L147" s="10"/>
      <c r="M147" s="10"/>
      <c r="N147" s="10"/>
    </row>
    <row r="148" spans="2:14" s="7" customFormat="1">
      <c r="B148" s="10"/>
      <c r="C148" s="10"/>
      <c r="D148" s="10"/>
      <c r="E148" s="10"/>
      <c r="F148" s="10"/>
      <c r="G148" s="10"/>
      <c r="H148" s="10"/>
      <c r="I148" s="10"/>
      <c r="J148" s="10"/>
      <c r="K148" s="10"/>
      <c r="L148" s="10"/>
      <c r="M148" s="10"/>
      <c r="N148" s="10"/>
    </row>
    <row r="149" spans="2:14" s="7" customFormat="1">
      <c r="B149" s="10"/>
      <c r="C149" s="10"/>
      <c r="D149" s="10"/>
      <c r="E149" s="10"/>
      <c r="F149" s="10"/>
      <c r="G149" s="10"/>
      <c r="H149" s="10"/>
      <c r="I149" s="10"/>
      <c r="J149" s="10"/>
      <c r="K149" s="10"/>
      <c r="L149" s="10"/>
      <c r="M149" s="10"/>
      <c r="N149" s="10"/>
    </row>
    <row r="150" spans="2:14" s="7" customFormat="1">
      <c r="B150" s="10"/>
      <c r="C150" s="10"/>
      <c r="D150" s="10"/>
      <c r="E150" s="10"/>
      <c r="F150" s="10"/>
      <c r="G150" s="10"/>
      <c r="H150" s="10"/>
      <c r="I150" s="10"/>
      <c r="J150" s="10"/>
      <c r="K150" s="10"/>
      <c r="L150" s="10"/>
      <c r="M150" s="10"/>
      <c r="N150" s="10"/>
    </row>
    <row r="151" spans="2:14" s="7" customFormat="1">
      <c r="B151" s="10"/>
      <c r="C151" s="10"/>
      <c r="D151" s="10"/>
      <c r="E151" s="10"/>
      <c r="F151" s="10"/>
      <c r="G151" s="10"/>
      <c r="H151" s="10"/>
      <c r="I151" s="10"/>
      <c r="J151" s="10"/>
      <c r="K151" s="10"/>
      <c r="L151" s="10"/>
      <c r="M151" s="10"/>
      <c r="N151" s="10"/>
    </row>
    <row r="152" spans="2:14" s="7" customFormat="1">
      <c r="B152" s="10"/>
      <c r="C152" s="10"/>
      <c r="D152" s="10"/>
      <c r="E152" s="10"/>
      <c r="F152" s="10"/>
      <c r="G152" s="10"/>
      <c r="H152" s="10"/>
      <c r="I152" s="10"/>
      <c r="J152" s="10"/>
      <c r="K152" s="10"/>
      <c r="L152" s="10"/>
      <c r="M152" s="10"/>
      <c r="N152" s="10"/>
    </row>
    <row r="153" spans="2:14" s="7" customFormat="1">
      <c r="B153" s="10"/>
      <c r="C153" s="10"/>
      <c r="D153" s="10"/>
      <c r="E153" s="10"/>
      <c r="F153" s="10"/>
      <c r="G153" s="10"/>
      <c r="H153" s="10"/>
      <c r="I153" s="10"/>
      <c r="J153" s="10"/>
      <c r="K153" s="10"/>
      <c r="L153" s="10"/>
      <c r="M153" s="10"/>
      <c r="N153" s="10"/>
    </row>
    <row r="154" spans="2:14" s="7" customFormat="1">
      <c r="B154" s="10"/>
      <c r="C154" s="10"/>
      <c r="D154" s="10"/>
      <c r="E154" s="10"/>
      <c r="F154" s="10"/>
      <c r="G154" s="10"/>
      <c r="H154" s="10"/>
      <c r="I154" s="10"/>
      <c r="J154" s="10"/>
      <c r="K154" s="10"/>
      <c r="L154" s="10"/>
      <c r="M154" s="10"/>
      <c r="N154" s="10"/>
    </row>
    <row r="155" spans="2:14" s="7" customFormat="1">
      <c r="B155" s="10"/>
      <c r="C155" s="10"/>
      <c r="D155" s="10"/>
      <c r="E155" s="10"/>
      <c r="F155" s="10"/>
      <c r="G155" s="10"/>
      <c r="H155" s="10"/>
      <c r="I155" s="10"/>
      <c r="J155" s="10"/>
      <c r="K155" s="10"/>
      <c r="L155" s="10"/>
      <c r="M155" s="10"/>
      <c r="N155" s="10"/>
    </row>
    <row r="156" spans="2:14" s="7" customFormat="1">
      <c r="B156" s="10"/>
      <c r="C156" s="10"/>
      <c r="D156" s="10"/>
      <c r="E156" s="10"/>
      <c r="F156" s="10"/>
      <c r="G156" s="10"/>
      <c r="H156" s="10"/>
      <c r="I156" s="10"/>
      <c r="J156" s="10"/>
      <c r="K156" s="10"/>
      <c r="L156" s="10"/>
      <c r="M156" s="10"/>
      <c r="N156" s="10"/>
    </row>
    <row r="157" spans="2:14" s="7" customFormat="1">
      <c r="B157" s="10"/>
      <c r="C157" s="10"/>
      <c r="D157" s="10"/>
      <c r="E157" s="10"/>
      <c r="F157" s="10"/>
      <c r="G157" s="10"/>
      <c r="H157" s="10"/>
      <c r="I157" s="10"/>
      <c r="J157" s="10"/>
      <c r="K157" s="10"/>
      <c r="L157" s="10"/>
      <c r="M157" s="10"/>
      <c r="N157" s="10"/>
    </row>
    <row r="158" spans="2:14" s="7" customFormat="1">
      <c r="B158" s="10"/>
      <c r="C158" s="10"/>
      <c r="D158" s="10"/>
      <c r="E158" s="10"/>
      <c r="F158" s="10"/>
      <c r="G158" s="10"/>
      <c r="H158" s="10"/>
      <c r="I158" s="10"/>
      <c r="J158" s="10"/>
      <c r="K158" s="10"/>
      <c r="L158" s="10"/>
      <c r="M158" s="10"/>
      <c r="N158" s="10"/>
    </row>
    <row r="159" spans="2:14" s="7" customFormat="1">
      <c r="B159" s="10"/>
      <c r="C159" s="10"/>
      <c r="D159" s="10"/>
      <c r="E159" s="10"/>
      <c r="F159" s="10"/>
      <c r="G159" s="10"/>
      <c r="H159" s="10"/>
      <c r="I159" s="10"/>
      <c r="J159" s="10"/>
      <c r="K159" s="10"/>
      <c r="L159" s="10"/>
      <c r="M159" s="10"/>
      <c r="N159" s="10"/>
    </row>
    <row r="160" spans="2:14" s="7" customFormat="1">
      <c r="B160" s="10"/>
      <c r="C160" s="10"/>
      <c r="D160" s="10"/>
      <c r="E160" s="10"/>
      <c r="F160" s="10"/>
      <c r="G160" s="10"/>
      <c r="H160" s="10"/>
      <c r="I160" s="10"/>
      <c r="J160" s="10"/>
      <c r="K160" s="10"/>
      <c r="L160" s="10"/>
      <c r="M160" s="10"/>
      <c r="N160" s="10"/>
    </row>
    <row r="161" spans="2:14" s="7" customFormat="1">
      <c r="B161" s="10"/>
      <c r="C161" s="10"/>
      <c r="D161" s="10"/>
      <c r="E161" s="10"/>
      <c r="F161" s="10"/>
      <c r="G161" s="10"/>
      <c r="H161" s="10"/>
      <c r="I161" s="10"/>
      <c r="J161" s="10"/>
      <c r="K161" s="10"/>
      <c r="L161" s="10"/>
      <c r="M161" s="10"/>
      <c r="N161" s="10"/>
    </row>
    <row r="162" spans="2:14" s="7" customFormat="1">
      <c r="B162" s="10"/>
      <c r="C162" s="10"/>
      <c r="D162" s="10"/>
      <c r="E162" s="10"/>
      <c r="F162" s="10"/>
      <c r="G162" s="10"/>
      <c r="H162" s="10"/>
      <c r="I162" s="10"/>
      <c r="J162" s="10"/>
      <c r="K162" s="10"/>
      <c r="L162" s="10"/>
      <c r="M162" s="10"/>
      <c r="N162" s="10"/>
    </row>
    <row r="163" spans="2:14" s="7" customFormat="1">
      <c r="B163" s="10"/>
      <c r="C163" s="10"/>
      <c r="D163" s="10"/>
      <c r="E163" s="10"/>
      <c r="F163" s="10"/>
      <c r="G163" s="10"/>
      <c r="H163" s="10"/>
      <c r="I163" s="10"/>
      <c r="J163" s="10"/>
      <c r="K163" s="10"/>
      <c r="L163" s="10"/>
      <c r="M163" s="10"/>
      <c r="N163" s="10"/>
    </row>
    <row r="164" spans="2:14" s="7" customFormat="1">
      <c r="B164" s="10"/>
      <c r="C164" s="10"/>
      <c r="D164" s="10"/>
      <c r="E164" s="10"/>
      <c r="F164" s="10"/>
      <c r="G164" s="10"/>
      <c r="H164" s="10"/>
      <c r="I164" s="10"/>
      <c r="J164" s="10"/>
      <c r="K164" s="10"/>
      <c r="L164" s="10"/>
      <c r="M164" s="10"/>
      <c r="N164" s="10"/>
    </row>
    <row r="165" spans="2:14" s="7" customFormat="1">
      <c r="B165" s="10"/>
      <c r="C165" s="10"/>
      <c r="D165" s="10"/>
      <c r="E165" s="10"/>
      <c r="F165" s="10"/>
      <c r="G165" s="10"/>
      <c r="H165" s="10"/>
      <c r="I165" s="10"/>
      <c r="J165" s="10"/>
      <c r="K165" s="10"/>
      <c r="L165" s="10"/>
      <c r="M165" s="10"/>
      <c r="N165" s="10"/>
    </row>
    <row r="166" spans="2:14" s="7" customFormat="1">
      <c r="B166" s="10"/>
      <c r="C166" s="10"/>
      <c r="D166" s="10"/>
      <c r="E166" s="10"/>
      <c r="F166" s="10"/>
      <c r="G166" s="10"/>
      <c r="H166" s="10"/>
      <c r="I166" s="10"/>
      <c r="J166" s="10"/>
      <c r="K166" s="10"/>
      <c r="L166" s="10"/>
      <c r="M166" s="10"/>
      <c r="N166" s="10"/>
    </row>
    <row r="167" spans="2:14" s="7" customFormat="1">
      <c r="B167" s="10"/>
      <c r="C167" s="10"/>
      <c r="D167" s="10"/>
      <c r="E167" s="10"/>
      <c r="F167" s="10"/>
      <c r="G167" s="10"/>
      <c r="H167" s="10"/>
      <c r="I167" s="10"/>
      <c r="J167" s="10"/>
      <c r="K167" s="10"/>
      <c r="L167" s="10"/>
      <c r="M167" s="10"/>
      <c r="N167" s="10"/>
    </row>
    <row r="168" spans="2:14" s="7" customFormat="1">
      <c r="B168" s="10"/>
      <c r="C168" s="10"/>
      <c r="D168" s="10"/>
      <c r="E168" s="10"/>
      <c r="F168" s="10"/>
      <c r="G168" s="10"/>
      <c r="H168" s="10"/>
      <c r="I168" s="10"/>
      <c r="J168" s="10"/>
      <c r="K168" s="10"/>
      <c r="L168" s="10"/>
      <c r="M168" s="10"/>
      <c r="N168" s="10"/>
    </row>
    <row r="169" spans="2:14" s="7" customFormat="1">
      <c r="B169" s="10"/>
      <c r="C169" s="10"/>
      <c r="D169" s="10"/>
      <c r="E169" s="10"/>
      <c r="F169" s="10"/>
      <c r="G169" s="10"/>
      <c r="H169" s="10"/>
      <c r="I169" s="10"/>
      <c r="J169" s="10"/>
      <c r="K169" s="10"/>
      <c r="L169" s="10"/>
      <c r="M169" s="10"/>
      <c r="N169" s="10"/>
    </row>
    <row r="170" spans="2:14" s="7" customFormat="1">
      <c r="B170" s="10"/>
      <c r="C170" s="10"/>
      <c r="D170" s="10"/>
      <c r="E170" s="10"/>
      <c r="F170" s="10"/>
      <c r="G170" s="10"/>
      <c r="H170" s="10"/>
      <c r="I170" s="10"/>
      <c r="J170" s="10"/>
      <c r="K170" s="10"/>
      <c r="L170" s="10"/>
      <c r="M170" s="10"/>
      <c r="N170" s="10"/>
    </row>
    <row r="171" spans="2:14" s="7" customFormat="1">
      <c r="B171" s="10"/>
      <c r="C171" s="10"/>
      <c r="D171" s="10"/>
      <c r="E171" s="10"/>
      <c r="F171" s="10"/>
      <c r="G171" s="10"/>
      <c r="H171" s="10"/>
      <c r="I171" s="10"/>
      <c r="J171" s="10"/>
      <c r="K171" s="10"/>
      <c r="L171" s="10"/>
      <c r="M171" s="10"/>
      <c r="N171" s="10"/>
    </row>
    <row r="172" spans="2:14" s="7" customFormat="1">
      <c r="B172" s="10"/>
      <c r="C172" s="10"/>
      <c r="D172" s="10"/>
      <c r="E172" s="10"/>
      <c r="F172" s="10"/>
      <c r="G172" s="10"/>
      <c r="H172" s="10"/>
      <c r="I172" s="10"/>
      <c r="J172" s="10"/>
      <c r="K172" s="10"/>
      <c r="L172" s="10"/>
      <c r="M172" s="10"/>
      <c r="N172" s="10"/>
    </row>
    <row r="173" spans="2:14" s="7" customFormat="1">
      <c r="B173" s="10"/>
      <c r="C173" s="10"/>
      <c r="D173" s="10"/>
      <c r="E173" s="10"/>
      <c r="F173" s="10"/>
      <c r="G173" s="10"/>
      <c r="H173" s="10"/>
      <c r="I173" s="10"/>
      <c r="J173" s="10"/>
      <c r="K173" s="10"/>
      <c r="L173" s="10"/>
      <c r="M173" s="10"/>
      <c r="N173" s="10"/>
    </row>
    <row r="174" spans="2:14" s="7" customFormat="1">
      <c r="B174" s="10"/>
      <c r="C174" s="10"/>
      <c r="D174" s="10"/>
      <c r="E174" s="10"/>
      <c r="F174" s="10"/>
      <c r="G174" s="10"/>
      <c r="H174" s="10"/>
      <c r="I174" s="10"/>
      <c r="J174" s="10"/>
      <c r="K174" s="10"/>
      <c r="L174" s="10"/>
      <c r="M174" s="10"/>
      <c r="N174" s="10"/>
    </row>
    <row r="175" spans="2:14" s="7" customFormat="1">
      <c r="B175" s="10"/>
      <c r="C175" s="10"/>
      <c r="D175" s="10"/>
      <c r="E175" s="10"/>
      <c r="F175" s="10"/>
      <c r="G175" s="10"/>
      <c r="H175" s="10"/>
      <c r="I175" s="10"/>
      <c r="J175" s="10"/>
      <c r="K175" s="10"/>
      <c r="L175" s="10"/>
      <c r="M175" s="10"/>
      <c r="N175" s="10"/>
    </row>
    <row r="176" spans="2:14" s="7" customFormat="1">
      <c r="B176" s="10"/>
      <c r="C176" s="10"/>
      <c r="D176" s="10"/>
      <c r="E176" s="10"/>
      <c r="F176" s="10"/>
      <c r="G176" s="10"/>
      <c r="H176" s="10"/>
      <c r="I176" s="10"/>
      <c r="J176" s="10"/>
      <c r="K176" s="10"/>
      <c r="L176" s="10"/>
      <c r="M176" s="10"/>
      <c r="N176" s="10"/>
    </row>
    <row r="177" spans="2:14" s="7" customFormat="1">
      <c r="B177" s="10"/>
      <c r="C177" s="10"/>
      <c r="D177" s="10"/>
      <c r="E177" s="10"/>
      <c r="F177" s="10"/>
      <c r="G177" s="10"/>
      <c r="H177" s="10"/>
      <c r="I177" s="10"/>
      <c r="J177" s="10"/>
      <c r="K177" s="10"/>
      <c r="L177" s="10"/>
      <c r="M177" s="10"/>
      <c r="N177" s="10"/>
    </row>
    <row r="178" spans="2:14" s="7" customFormat="1">
      <c r="B178" s="10"/>
      <c r="C178" s="10"/>
      <c r="D178" s="10"/>
      <c r="E178" s="10"/>
      <c r="F178" s="10"/>
      <c r="G178" s="10"/>
      <c r="H178" s="10"/>
      <c r="I178" s="10"/>
      <c r="J178" s="10"/>
      <c r="K178" s="10"/>
      <c r="L178" s="10"/>
      <c r="M178" s="10"/>
      <c r="N178" s="10"/>
    </row>
    <row r="179" spans="2:14" s="7" customFormat="1">
      <c r="B179" s="10"/>
      <c r="C179" s="10"/>
      <c r="D179" s="10"/>
      <c r="E179" s="10"/>
      <c r="F179" s="10"/>
      <c r="G179" s="10"/>
      <c r="H179" s="10"/>
      <c r="I179" s="10"/>
      <c r="J179" s="10"/>
      <c r="K179" s="10"/>
      <c r="L179" s="10"/>
      <c r="M179" s="10"/>
      <c r="N179" s="10"/>
    </row>
    <row r="180" spans="2:14" s="7" customFormat="1">
      <c r="B180" s="10"/>
      <c r="C180" s="10"/>
      <c r="D180" s="10"/>
      <c r="E180" s="10"/>
      <c r="F180" s="10"/>
      <c r="G180" s="10"/>
      <c r="H180" s="10"/>
      <c r="I180" s="10"/>
      <c r="J180" s="10"/>
      <c r="K180" s="10"/>
      <c r="L180" s="10"/>
      <c r="M180" s="10"/>
      <c r="N180" s="10"/>
    </row>
    <row r="181" spans="2:14" s="7" customFormat="1">
      <c r="B181" s="10"/>
      <c r="C181" s="10"/>
      <c r="D181" s="10"/>
      <c r="E181" s="10"/>
      <c r="F181" s="10"/>
      <c r="G181" s="10"/>
      <c r="H181" s="10"/>
      <c r="I181" s="10"/>
      <c r="J181" s="10"/>
      <c r="K181" s="10"/>
      <c r="L181" s="10"/>
      <c r="M181" s="10"/>
      <c r="N181" s="10"/>
    </row>
    <row r="182" spans="2:14" s="7" customFormat="1">
      <c r="B182" s="10"/>
      <c r="C182" s="10"/>
      <c r="D182" s="10"/>
      <c r="E182" s="10"/>
      <c r="F182" s="10"/>
      <c r="G182" s="10"/>
      <c r="H182" s="10"/>
      <c r="I182" s="10"/>
      <c r="J182" s="10"/>
      <c r="K182" s="10"/>
      <c r="L182" s="10"/>
      <c r="M182" s="10"/>
      <c r="N182" s="10"/>
    </row>
    <row r="183" spans="2:14" s="7" customFormat="1">
      <c r="B183" s="10"/>
      <c r="C183" s="10"/>
      <c r="D183" s="10"/>
      <c r="E183" s="10"/>
      <c r="F183" s="10"/>
      <c r="G183" s="10"/>
      <c r="H183" s="10"/>
      <c r="I183" s="10"/>
      <c r="J183" s="10"/>
      <c r="K183" s="10"/>
      <c r="L183" s="10"/>
      <c r="M183" s="10"/>
      <c r="N183" s="10"/>
    </row>
    <row r="184" spans="2:14" s="7" customFormat="1">
      <c r="B184" s="10"/>
      <c r="C184" s="10"/>
      <c r="D184" s="10"/>
      <c r="E184" s="10"/>
      <c r="F184" s="10"/>
      <c r="G184" s="10"/>
      <c r="H184" s="10"/>
      <c r="I184" s="10"/>
      <c r="J184" s="10"/>
      <c r="K184" s="10"/>
      <c r="L184" s="10"/>
      <c r="M184" s="10"/>
      <c r="N184" s="10"/>
    </row>
    <row r="185" spans="2:14" s="7" customFormat="1">
      <c r="B185" s="10"/>
      <c r="C185" s="10"/>
      <c r="D185" s="10"/>
      <c r="E185" s="10"/>
      <c r="F185" s="10"/>
      <c r="G185" s="10"/>
      <c r="H185" s="10"/>
      <c r="I185" s="10"/>
      <c r="J185" s="10"/>
      <c r="K185" s="10"/>
      <c r="L185" s="10"/>
      <c r="M185" s="10"/>
      <c r="N185" s="10"/>
    </row>
    <row r="186" spans="2:14" s="7" customFormat="1">
      <c r="B186" s="10"/>
      <c r="C186" s="10"/>
      <c r="D186" s="10"/>
      <c r="E186" s="10"/>
      <c r="F186" s="10"/>
      <c r="G186" s="10"/>
      <c r="H186" s="10"/>
      <c r="I186" s="10"/>
      <c r="J186" s="10"/>
      <c r="K186" s="10"/>
      <c r="L186" s="10"/>
      <c r="M186" s="10"/>
      <c r="N186" s="10"/>
    </row>
    <row r="187" spans="2:14" s="7" customFormat="1">
      <c r="B187" s="10"/>
      <c r="C187" s="10"/>
      <c r="D187" s="10"/>
      <c r="E187" s="10"/>
      <c r="F187" s="10"/>
      <c r="G187" s="10"/>
      <c r="H187" s="10"/>
      <c r="I187" s="10"/>
      <c r="J187" s="10"/>
      <c r="K187" s="10"/>
      <c r="L187" s="10"/>
      <c r="M187" s="10"/>
      <c r="N187" s="10"/>
    </row>
    <row r="188" spans="2:14" s="7" customFormat="1">
      <c r="B188" s="10"/>
      <c r="C188" s="10"/>
      <c r="D188" s="10"/>
      <c r="E188" s="10"/>
      <c r="F188" s="10"/>
      <c r="G188" s="10"/>
      <c r="H188" s="10"/>
      <c r="I188" s="10"/>
      <c r="J188" s="10"/>
      <c r="K188" s="10"/>
      <c r="L188" s="10"/>
      <c r="M188" s="10"/>
      <c r="N188" s="10"/>
    </row>
  </sheetData>
  <sheetProtection selectLockedCells="1"/>
  <mergeCells count="33">
    <mergeCell ref="B37:B39"/>
    <mergeCell ref="B40:B42"/>
    <mergeCell ref="B26:B27"/>
    <mergeCell ref="C26:C27"/>
    <mergeCell ref="B35:B36"/>
    <mergeCell ref="B28:B29"/>
    <mergeCell ref="C5:C6"/>
    <mergeCell ref="D5:D6"/>
    <mergeCell ref="C19:D19"/>
    <mergeCell ref="C17:L17"/>
    <mergeCell ref="D26:D29"/>
    <mergeCell ref="E26:F28"/>
    <mergeCell ref="G26:H28"/>
    <mergeCell ref="I26:J28"/>
    <mergeCell ref="K26:L28"/>
    <mergeCell ref="E29:F29"/>
    <mergeCell ref="G29:H29"/>
    <mergeCell ref="I29:J29"/>
    <mergeCell ref="K29:L29"/>
    <mergeCell ref="C23:D23"/>
    <mergeCell ref="B7:B8"/>
    <mergeCell ref="B10:B11"/>
    <mergeCell ref="B13:B14"/>
    <mergeCell ref="C21:D21"/>
    <mergeCell ref="H21:I21"/>
    <mergeCell ref="E30:F30"/>
    <mergeCell ref="G30:H30"/>
    <mergeCell ref="I30:J30"/>
    <mergeCell ref="K30:L30"/>
    <mergeCell ref="E31:F31"/>
    <mergeCell ref="G31:H31"/>
    <mergeCell ref="I31:J31"/>
    <mergeCell ref="K31:L31"/>
  </mergeCells>
  <phoneticPr fontId="1"/>
  <dataValidations count="4">
    <dataValidation imeMode="off" allowBlank="1" showInputMessage="1" showErrorMessage="1" sqref="B31 D18:D19 F18:L19 J22 E22 F21:I22 E18 D20:N20 K21:M22 C21:D22 C16:C19 D16:L16 N7:N15 I26 I29:I31 E29:E31 E24:E26 M26:N31 G26 K26 F7:L15 D24:D31 F23:N25 F2:N6 M7:M19 D2:E15 G29:G31 K29:K31 D32:N1048576" xr:uid="{00000000-0002-0000-0400-000000000000}"/>
    <dataValidation type="list" imeMode="off" allowBlank="1" showInputMessage="1" showErrorMessage="1" sqref="J21 E21" xr:uid="{00000000-0002-0000-0400-000001000000}">
      <formula1>$Q$2:$Q$3</formula1>
    </dataValidation>
    <dataValidation type="list" imeMode="off" allowBlank="1" showInputMessage="1" showErrorMessage="1" sqref="E19" xr:uid="{00000000-0002-0000-0400-000002000000}">
      <formula1>$R$2:$R$3</formula1>
    </dataValidation>
    <dataValidation type="list" imeMode="off" showInputMessage="1" showErrorMessage="1" sqref="E23" xr:uid="{00000000-0002-0000-0400-000003000000}">
      <formula1>"A,B,C"</formula1>
    </dataValidation>
  </dataValidations>
  <pageMargins left="0.39370078740157483" right="0.39370078740157483" top="0.78740157480314965" bottom="0.78740157480314965" header="0.31496062992125984" footer="0.31496062992125984"/>
  <pageSetup paperSize="9" fitToHeight="0" orientation="portrait" r:id="rId1"/>
  <rowBreaks count="1" manualBreakCount="1">
    <brk id="24" min="1" max="1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00B0F0"/>
    <pageSetUpPr fitToPage="1"/>
  </sheetPr>
  <dimension ref="A1:AI173"/>
  <sheetViews>
    <sheetView view="pageBreakPreview" topLeftCell="A20" zoomScale="96" zoomScaleNormal="90" zoomScaleSheetLayoutView="96" workbookViewId="0">
      <selection activeCell="C19" sqref="C19:N19"/>
    </sheetView>
  </sheetViews>
  <sheetFormatPr defaultRowHeight="13"/>
  <cols>
    <col min="1" max="1" width="1.6328125" customWidth="1"/>
    <col min="2" max="3" width="9.6328125" style="1" customWidth="1"/>
    <col min="4" max="6" width="6.7265625" style="1" customWidth="1"/>
    <col min="7" max="7" width="7" style="1" customWidth="1"/>
    <col min="8" max="14" width="6.7265625" style="1" customWidth="1"/>
    <col min="15" max="15" width="1.6328125" customWidth="1"/>
    <col min="16" max="16" width="9" style="7"/>
    <col min="17" max="26" width="6.6328125" style="7" customWidth="1"/>
    <col min="27" max="35" width="9" style="7"/>
  </cols>
  <sheetData>
    <row r="1" spans="1:35" ht="5.15" customHeight="1">
      <c r="A1" s="3"/>
      <c r="B1" s="972"/>
      <c r="C1" s="972"/>
      <c r="D1" s="972"/>
      <c r="E1" s="972"/>
      <c r="F1" s="972"/>
      <c r="G1" s="972"/>
      <c r="H1" s="972"/>
      <c r="I1" s="972"/>
      <c r="J1" s="972"/>
      <c r="K1" s="972"/>
      <c r="L1" s="972"/>
      <c r="M1" s="972"/>
      <c r="N1" s="972"/>
      <c r="O1" s="3"/>
    </row>
    <row r="2" spans="1:35" ht="16.5">
      <c r="A2" s="3"/>
      <c r="B2" s="24" t="str">
        <f>"令和６年度　"&amp;'2_入力シート(1)'!E2&amp;"中学校のあゆみ"</f>
        <v>令和６年度　長吉六反中学校のあゆみ</v>
      </c>
      <c r="C2" s="24"/>
      <c r="D2" s="24"/>
      <c r="E2" s="24"/>
      <c r="F2" s="24"/>
      <c r="G2" s="24"/>
      <c r="H2" s="24"/>
      <c r="I2" s="24"/>
      <c r="J2" s="24"/>
      <c r="K2" s="24"/>
      <c r="L2" s="24"/>
      <c r="M2" s="24"/>
      <c r="N2" s="24"/>
      <c r="O2" s="3"/>
      <c r="Q2" s="263"/>
    </row>
    <row r="3" spans="1:35" ht="16.5">
      <c r="A3" s="3"/>
      <c r="B3" s="24" t="s">
        <v>14</v>
      </c>
      <c r="C3" s="24"/>
      <c r="D3" s="24"/>
      <c r="E3" s="24"/>
      <c r="F3" s="24"/>
      <c r="G3" s="24"/>
      <c r="H3" s="24"/>
      <c r="I3" s="24"/>
      <c r="J3" s="24"/>
      <c r="K3" s="24"/>
      <c r="L3" s="24"/>
      <c r="M3" s="24"/>
      <c r="N3" s="24"/>
      <c r="O3" s="3"/>
    </row>
    <row r="4" spans="1:35" ht="5.15" customHeight="1">
      <c r="A4" s="3"/>
      <c r="B4" s="972"/>
      <c r="C4" s="972"/>
      <c r="D4" s="972"/>
      <c r="E4" s="972"/>
      <c r="F4" s="972"/>
      <c r="G4" s="972"/>
      <c r="H4" s="972"/>
      <c r="I4" s="972"/>
      <c r="J4" s="972"/>
      <c r="K4" s="972"/>
      <c r="L4" s="972"/>
      <c r="M4" s="972"/>
      <c r="N4" s="972"/>
      <c r="O4" s="3"/>
    </row>
    <row r="5" spans="1:35" ht="20.149999999999999" customHeight="1">
      <c r="A5" s="3"/>
      <c r="B5" s="3"/>
      <c r="C5" s="3"/>
      <c r="D5" s="3"/>
      <c r="E5" s="3"/>
      <c r="F5" s="3"/>
      <c r="G5" s="3"/>
      <c r="H5" s="3"/>
      <c r="I5" s="3"/>
      <c r="J5" s="3"/>
      <c r="K5" s="3"/>
      <c r="L5" s="3"/>
      <c r="M5" s="3"/>
      <c r="N5" s="3"/>
      <c r="O5" s="3"/>
    </row>
    <row r="6" spans="1:35" s="30" customFormat="1" ht="25" customHeight="1">
      <c r="A6" s="28"/>
      <c r="B6" s="973" t="s">
        <v>259</v>
      </c>
      <c r="C6" s="973"/>
      <c r="D6" s="973"/>
      <c r="E6" s="973"/>
      <c r="F6" s="973"/>
      <c r="G6" s="973"/>
      <c r="H6" s="973"/>
      <c r="I6" s="973"/>
      <c r="J6" s="973"/>
      <c r="K6" s="973"/>
      <c r="L6" s="973"/>
      <c r="M6" s="973"/>
      <c r="N6" s="973"/>
      <c r="O6" s="28"/>
      <c r="P6" s="8"/>
      <c r="Q6" s="355"/>
      <c r="R6" s="8"/>
      <c r="S6" s="8"/>
      <c r="T6" s="8"/>
      <c r="U6" s="8"/>
      <c r="V6" s="8"/>
      <c r="W6" s="8"/>
      <c r="X6" s="8"/>
      <c r="Y6" s="8"/>
      <c r="Z6" s="8"/>
      <c r="AA6" s="8"/>
      <c r="AB6" s="8"/>
      <c r="AC6" s="8"/>
      <c r="AD6" s="8"/>
      <c r="AE6" s="8"/>
      <c r="AF6" s="8"/>
      <c r="AG6" s="8"/>
      <c r="AH6" s="8"/>
      <c r="AI6" s="8"/>
    </row>
    <row r="7" spans="1:35" s="30" customFormat="1" ht="25" customHeight="1">
      <c r="A7" s="28"/>
      <c r="B7" s="965" t="s">
        <v>317</v>
      </c>
      <c r="C7" s="965"/>
      <c r="D7" s="965"/>
      <c r="E7" s="965"/>
      <c r="F7" s="965"/>
      <c r="G7" s="965"/>
      <c r="H7" s="965"/>
      <c r="I7" s="965"/>
      <c r="J7" s="965"/>
      <c r="K7" s="965"/>
      <c r="L7" s="965"/>
      <c r="M7" s="965"/>
      <c r="N7" s="965"/>
      <c r="O7" s="28"/>
      <c r="P7" s="8"/>
      <c r="Q7" s="8"/>
      <c r="R7" s="8"/>
      <c r="S7" s="8"/>
      <c r="T7" s="8"/>
      <c r="U7" s="8"/>
      <c r="V7" s="8"/>
      <c r="W7" s="8"/>
      <c r="X7" s="8"/>
      <c r="Y7" s="8"/>
      <c r="Z7" s="8"/>
      <c r="AA7" s="8"/>
      <c r="AB7" s="8"/>
      <c r="AC7" s="8"/>
      <c r="AD7" s="8"/>
      <c r="AE7" s="8"/>
      <c r="AF7" s="8"/>
      <c r="AG7" s="8"/>
      <c r="AH7" s="8"/>
      <c r="AI7" s="8"/>
    </row>
    <row r="8" spans="1:35" s="30" customFormat="1" ht="25" customHeight="1">
      <c r="A8" s="28"/>
      <c r="B8" s="965" t="s">
        <v>261</v>
      </c>
      <c r="C8" s="965"/>
      <c r="D8" s="965"/>
      <c r="E8" s="965"/>
      <c r="F8" s="965"/>
      <c r="G8" s="965"/>
      <c r="H8" s="965"/>
      <c r="I8" s="965"/>
      <c r="J8" s="965"/>
      <c r="K8" s="965"/>
      <c r="L8" s="965"/>
      <c r="M8" s="965"/>
      <c r="N8" s="965"/>
      <c r="O8" s="28"/>
      <c r="P8" s="8"/>
      <c r="Q8" s="8"/>
      <c r="R8" s="8"/>
      <c r="S8" s="8"/>
      <c r="T8" s="8"/>
      <c r="U8" s="8"/>
      <c r="V8" s="8"/>
      <c r="W8" s="8"/>
      <c r="X8" s="8"/>
      <c r="Y8" s="8"/>
      <c r="Z8" s="8"/>
      <c r="AA8" s="8"/>
      <c r="AB8" s="8"/>
      <c r="AC8" s="8"/>
      <c r="AD8" s="8"/>
      <c r="AE8" s="8"/>
      <c r="AF8" s="8"/>
      <c r="AG8" s="8"/>
      <c r="AH8" s="8"/>
      <c r="AI8" s="8"/>
    </row>
    <row r="9" spans="1:35" s="30" customFormat="1" ht="25" customHeight="1">
      <c r="A9" s="28"/>
      <c r="B9" s="965" t="s">
        <v>262</v>
      </c>
      <c r="C9" s="965"/>
      <c r="D9" s="965"/>
      <c r="E9" s="965"/>
      <c r="F9" s="965"/>
      <c r="G9" s="965"/>
      <c r="H9" s="965"/>
      <c r="I9" s="965"/>
      <c r="J9" s="965"/>
      <c r="K9" s="965"/>
      <c r="L9" s="965"/>
      <c r="M9" s="965"/>
      <c r="N9" s="965"/>
      <c r="O9" s="28"/>
      <c r="P9" s="8"/>
      <c r="Q9" s="8"/>
      <c r="R9" s="8"/>
      <c r="S9" s="8"/>
      <c r="T9" s="8"/>
      <c r="U9" s="8"/>
      <c r="V9" s="8"/>
      <c r="W9" s="8"/>
      <c r="X9" s="8"/>
      <c r="Y9" s="8"/>
      <c r="Z9" s="8"/>
      <c r="AA9" s="8"/>
      <c r="AB9" s="8"/>
      <c r="AC9" s="8"/>
      <c r="AD9" s="8"/>
      <c r="AE9" s="8"/>
      <c r="AF9" s="8"/>
      <c r="AG9" s="8"/>
      <c r="AH9" s="8"/>
      <c r="AI9" s="8"/>
    </row>
    <row r="10" spans="1:35" s="30" customFormat="1" ht="25" customHeight="1">
      <c r="A10" s="28"/>
      <c r="B10" s="965" t="s">
        <v>264</v>
      </c>
      <c r="C10" s="965"/>
      <c r="D10" s="965"/>
      <c r="E10" s="965"/>
      <c r="F10" s="965"/>
      <c r="G10" s="965"/>
      <c r="H10" s="965"/>
      <c r="I10" s="965"/>
      <c r="J10" s="965"/>
      <c r="K10" s="965"/>
      <c r="L10" s="965"/>
      <c r="M10" s="965"/>
      <c r="N10" s="965"/>
      <c r="O10" s="28"/>
      <c r="P10" s="8"/>
      <c r="Q10" s="8"/>
      <c r="R10" s="8"/>
      <c r="S10" s="8"/>
      <c r="T10" s="8"/>
      <c r="U10" s="8"/>
      <c r="V10" s="8"/>
      <c r="W10" s="8"/>
      <c r="X10" s="8"/>
      <c r="Y10" s="8"/>
      <c r="Z10" s="8"/>
      <c r="AA10" s="8"/>
      <c r="AB10" s="8"/>
      <c r="AC10" s="8"/>
      <c r="AD10" s="8"/>
      <c r="AE10" s="8"/>
      <c r="AF10" s="8"/>
      <c r="AG10" s="8"/>
      <c r="AH10" s="8"/>
      <c r="AI10" s="8"/>
    </row>
    <row r="11" spans="1:35" s="30" customFormat="1" ht="25" customHeight="1">
      <c r="A11" s="28"/>
      <c r="B11" s="965" t="s">
        <v>265</v>
      </c>
      <c r="C11" s="965"/>
      <c r="D11" s="965"/>
      <c r="E11" s="965"/>
      <c r="F11" s="965"/>
      <c r="G11" s="965"/>
      <c r="H11" s="965"/>
      <c r="I11" s="965"/>
      <c r="J11" s="965"/>
      <c r="K11" s="965"/>
      <c r="L11" s="965"/>
      <c r="M11" s="965"/>
      <c r="N11" s="965"/>
      <c r="O11" s="28"/>
      <c r="P11" s="8"/>
      <c r="Q11" s="8"/>
      <c r="R11" s="8"/>
      <c r="S11" s="8"/>
      <c r="T11" s="8"/>
      <c r="U11" s="8"/>
      <c r="V11" s="8"/>
      <c r="W11" s="8"/>
      <c r="X11" s="8"/>
      <c r="Y11" s="8"/>
      <c r="Z11" s="8"/>
      <c r="AA11" s="8"/>
      <c r="AB11" s="8"/>
      <c r="AC11" s="8"/>
      <c r="AD11" s="8"/>
      <c r="AE11" s="8"/>
      <c r="AF11" s="8"/>
      <c r="AG11" s="8"/>
      <c r="AH11" s="8"/>
      <c r="AI11" s="8"/>
    </row>
    <row r="12" spans="1:35" s="30" customFormat="1" ht="25" customHeight="1">
      <c r="A12" s="28"/>
      <c r="B12" s="965" t="s">
        <v>267</v>
      </c>
      <c r="C12" s="965"/>
      <c r="D12" s="965"/>
      <c r="E12" s="965"/>
      <c r="F12" s="965"/>
      <c r="G12" s="965"/>
      <c r="H12" s="965"/>
      <c r="I12" s="965"/>
      <c r="J12" s="965"/>
      <c r="K12" s="965"/>
      <c r="L12" s="965"/>
      <c r="M12" s="965"/>
      <c r="N12" s="965"/>
      <c r="O12" s="28"/>
      <c r="P12" s="8"/>
      <c r="Q12" s="8"/>
      <c r="R12" s="8"/>
      <c r="S12" s="8"/>
      <c r="T12" s="8"/>
      <c r="U12" s="8"/>
      <c r="V12" s="8"/>
      <c r="W12" s="8"/>
      <c r="X12" s="8"/>
      <c r="Y12" s="8"/>
      <c r="Z12" s="8"/>
      <c r="AA12" s="8"/>
      <c r="AB12" s="8"/>
      <c r="AC12" s="8"/>
      <c r="AD12" s="8"/>
      <c r="AE12" s="8"/>
      <c r="AF12" s="8"/>
      <c r="AG12" s="8"/>
      <c r="AH12" s="8"/>
      <c r="AI12" s="8"/>
    </row>
    <row r="13" spans="1:35" s="30" customFormat="1" ht="20.149999999999999" customHeight="1" thickBot="1">
      <c r="A13" s="28"/>
      <c r="B13" s="28"/>
      <c r="C13" s="28"/>
      <c r="D13" s="28"/>
      <c r="E13" s="28"/>
      <c r="F13" s="28"/>
      <c r="G13" s="28"/>
      <c r="H13" s="28"/>
      <c r="I13" s="28"/>
      <c r="J13" s="28"/>
      <c r="K13" s="28"/>
      <c r="L13" s="28"/>
      <c r="M13" s="28"/>
      <c r="N13" s="28"/>
      <c r="O13" s="28"/>
      <c r="P13" s="8"/>
      <c r="Q13" s="8"/>
      <c r="R13" s="8"/>
      <c r="S13" s="8"/>
      <c r="T13" s="8"/>
      <c r="U13" s="8"/>
      <c r="V13" s="8"/>
      <c r="W13" s="8"/>
      <c r="X13" s="8"/>
      <c r="Y13" s="8"/>
      <c r="Z13" s="8"/>
      <c r="AA13" s="8"/>
      <c r="AB13" s="8"/>
      <c r="AC13" s="8"/>
      <c r="AD13" s="8"/>
      <c r="AE13" s="8"/>
      <c r="AF13" s="8"/>
      <c r="AG13" s="8"/>
      <c r="AH13" s="8"/>
      <c r="AI13" s="8"/>
    </row>
    <row r="14" spans="1:35" s="30" customFormat="1" ht="5.15" customHeight="1">
      <c r="A14" s="28"/>
      <c r="B14" s="62"/>
      <c r="C14" s="63"/>
      <c r="D14" s="63"/>
      <c r="E14" s="63"/>
      <c r="F14" s="63"/>
      <c r="G14" s="63"/>
      <c r="H14" s="63"/>
      <c r="I14" s="63"/>
      <c r="J14" s="63"/>
      <c r="K14" s="63"/>
      <c r="L14" s="63"/>
      <c r="M14" s="63"/>
      <c r="N14" s="64"/>
      <c r="O14" s="28"/>
      <c r="P14" s="8"/>
      <c r="Q14" s="8"/>
      <c r="R14" s="8"/>
      <c r="S14" s="8"/>
      <c r="T14" s="8"/>
      <c r="U14" s="8"/>
      <c r="V14" s="8"/>
      <c r="W14" s="8"/>
      <c r="X14" s="8"/>
      <c r="Y14" s="8"/>
      <c r="Z14" s="8"/>
      <c r="AA14" s="8"/>
      <c r="AB14" s="8"/>
      <c r="AC14" s="8"/>
      <c r="AD14" s="8"/>
      <c r="AE14" s="8"/>
      <c r="AF14" s="8"/>
      <c r="AG14" s="8"/>
      <c r="AH14" s="8"/>
      <c r="AI14" s="8"/>
    </row>
    <row r="15" spans="1:35" ht="20.25" customHeight="1">
      <c r="A15" s="3"/>
      <c r="B15" s="65" t="s">
        <v>29</v>
      </c>
      <c r="C15" s="66"/>
      <c r="D15" s="66"/>
      <c r="E15" s="66"/>
      <c r="F15" s="66"/>
      <c r="G15" s="66"/>
      <c r="H15" s="66"/>
      <c r="I15" s="66"/>
      <c r="J15" s="66"/>
      <c r="K15" s="67"/>
      <c r="L15" s="67"/>
      <c r="M15" s="67"/>
      <c r="N15" s="68"/>
      <c r="O15" s="3"/>
    </row>
    <row r="16" spans="1:35" s="61" customFormat="1" ht="20.25" customHeight="1">
      <c r="A16" s="59"/>
      <c r="B16" s="400" t="s">
        <v>299</v>
      </c>
      <c r="C16" s="966" t="s">
        <v>312</v>
      </c>
      <c r="D16" s="966"/>
      <c r="E16" s="966"/>
      <c r="F16" s="966"/>
      <c r="G16" s="966"/>
      <c r="H16" s="966"/>
      <c r="I16" s="966"/>
      <c r="J16" s="966"/>
      <c r="K16" s="966"/>
      <c r="L16" s="966"/>
      <c r="M16" s="966"/>
      <c r="N16" s="967"/>
      <c r="O16" s="59"/>
      <c r="P16" s="60"/>
      <c r="Q16" s="60"/>
      <c r="R16" s="60"/>
      <c r="S16" s="60"/>
      <c r="T16" s="60"/>
      <c r="U16" s="60"/>
      <c r="V16" s="60"/>
      <c r="W16" s="60"/>
      <c r="X16" s="60"/>
      <c r="Y16" s="60"/>
      <c r="Z16" s="60"/>
      <c r="AA16" s="60"/>
      <c r="AB16" s="60"/>
      <c r="AC16" s="60"/>
      <c r="AD16" s="60"/>
      <c r="AE16" s="60"/>
      <c r="AF16" s="60"/>
      <c r="AG16" s="60"/>
      <c r="AH16" s="60"/>
      <c r="AI16" s="60"/>
    </row>
    <row r="17" spans="1:35" s="61" customFormat="1" ht="20.25" customHeight="1">
      <c r="A17" s="59"/>
      <c r="B17" s="400"/>
      <c r="C17" s="966" t="s">
        <v>313</v>
      </c>
      <c r="D17" s="966"/>
      <c r="E17" s="966"/>
      <c r="F17" s="966"/>
      <c r="G17" s="966"/>
      <c r="H17" s="966"/>
      <c r="I17" s="966"/>
      <c r="J17" s="966"/>
      <c r="K17" s="966"/>
      <c r="L17" s="966"/>
      <c r="M17" s="966"/>
      <c r="N17" s="967"/>
      <c r="O17" s="59"/>
      <c r="P17" s="60"/>
      <c r="Q17" s="60"/>
      <c r="R17" s="60"/>
      <c r="S17" s="60"/>
      <c r="T17" s="60"/>
      <c r="U17" s="60"/>
      <c r="V17" s="60"/>
      <c r="W17" s="60"/>
      <c r="X17" s="60"/>
      <c r="Y17" s="60"/>
      <c r="Z17" s="60"/>
      <c r="AA17" s="60"/>
      <c r="AB17" s="60"/>
      <c r="AC17" s="60"/>
      <c r="AD17" s="60"/>
      <c r="AE17" s="60"/>
      <c r="AF17" s="60"/>
      <c r="AG17" s="60"/>
      <c r="AH17" s="60"/>
      <c r="AI17" s="60"/>
    </row>
    <row r="18" spans="1:35" s="61" customFormat="1" ht="20.25" customHeight="1">
      <c r="A18" s="59"/>
      <c r="B18" s="400"/>
      <c r="C18" s="966" t="s">
        <v>740</v>
      </c>
      <c r="D18" s="966"/>
      <c r="E18" s="966"/>
      <c r="F18" s="966"/>
      <c r="G18" s="966"/>
      <c r="H18" s="966"/>
      <c r="I18" s="966"/>
      <c r="J18" s="966"/>
      <c r="K18" s="966"/>
      <c r="L18" s="966"/>
      <c r="M18" s="966"/>
      <c r="N18" s="967"/>
      <c r="O18" s="59"/>
      <c r="P18" s="60"/>
      <c r="Q18" s="60"/>
      <c r="R18" s="60"/>
      <c r="S18" s="60"/>
      <c r="T18" s="60"/>
      <c r="U18" s="60"/>
      <c r="V18" s="60"/>
      <c r="W18" s="60"/>
      <c r="X18" s="60"/>
      <c r="Y18" s="60"/>
      <c r="Z18" s="60"/>
      <c r="AA18" s="60"/>
      <c r="AB18" s="60"/>
      <c r="AC18" s="60"/>
      <c r="AD18" s="60"/>
      <c r="AE18" s="60"/>
      <c r="AF18" s="60"/>
      <c r="AG18" s="60"/>
      <c r="AH18" s="60"/>
      <c r="AI18" s="60"/>
    </row>
    <row r="19" spans="1:35" s="61" customFormat="1" ht="20.25" customHeight="1">
      <c r="A19" s="59"/>
      <c r="B19" s="400"/>
      <c r="C19" s="966" t="s">
        <v>470</v>
      </c>
      <c r="D19" s="966"/>
      <c r="E19" s="966"/>
      <c r="F19" s="966"/>
      <c r="G19" s="966"/>
      <c r="H19" s="966"/>
      <c r="I19" s="966"/>
      <c r="J19" s="966"/>
      <c r="K19" s="966"/>
      <c r="L19" s="966"/>
      <c r="M19" s="966"/>
      <c r="N19" s="967"/>
      <c r="O19" s="59"/>
      <c r="P19" s="60"/>
      <c r="Q19" s="60"/>
      <c r="R19" s="60"/>
      <c r="S19" s="60"/>
      <c r="T19" s="60"/>
      <c r="U19" s="60"/>
      <c r="V19" s="60"/>
      <c r="W19" s="60"/>
      <c r="X19" s="60"/>
      <c r="Y19" s="60"/>
      <c r="Z19" s="60"/>
      <c r="AA19" s="60"/>
      <c r="AB19" s="60"/>
      <c r="AC19" s="60"/>
      <c r="AD19" s="60"/>
      <c r="AE19" s="60"/>
      <c r="AF19" s="60"/>
      <c r="AG19" s="60"/>
      <c r="AH19" s="60"/>
      <c r="AI19" s="60"/>
    </row>
    <row r="20" spans="1:35" s="30" customFormat="1" ht="5.15" customHeight="1" thickBot="1">
      <c r="A20" s="28"/>
      <c r="B20" s="71"/>
      <c r="C20" s="72"/>
      <c r="D20" s="72"/>
      <c r="E20" s="72"/>
      <c r="F20" s="72"/>
      <c r="G20" s="72"/>
      <c r="H20" s="72"/>
      <c r="I20" s="72"/>
      <c r="J20" s="72"/>
      <c r="K20" s="72"/>
      <c r="L20" s="72"/>
      <c r="M20" s="72"/>
      <c r="N20" s="73"/>
      <c r="O20" s="28"/>
      <c r="P20" s="8"/>
      <c r="Q20" s="8"/>
      <c r="R20" s="8"/>
      <c r="S20" s="8"/>
      <c r="T20" s="8"/>
      <c r="U20" s="8"/>
      <c r="V20" s="8"/>
      <c r="W20" s="8"/>
      <c r="X20" s="8"/>
      <c r="Y20" s="8"/>
      <c r="Z20" s="8"/>
      <c r="AA20" s="8"/>
      <c r="AB20" s="8"/>
      <c r="AC20" s="8"/>
      <c r="AD20" s="8"/>
      <c r="AE20" s="8"/>
      <c r="AF20" s="8"/>
      <c r="AG20" s="8"/>
      <c r="AH20" s="8"/>
      <c r="AI20" s="8"/>
    </row>
    <row r="21" spans="1:35" ht="25" customHeight="1">
      <c r="A21" s="3"/>
      <c r="B21" s="3"/>
      <c r="C21" s="3"/>
      <c r="D21" s="3"/>
      <c r="E21" s="3"/>
      <c r="F21" s="3"/>
      <c r="G21" s="3"/>
      <c r="H21" s="3"/>
      <c r="I21" s="3"/>
      <c r="J21" s="3"/>
      <c r="K21" s="3"/>
      <c r="L21" s="3"/>
      <c r="M21" s="3"/>
      <c r="N21" s="3"/>
      <c r="O21" s="3"/>
    </row>
    <row r="22" spans="1:35">
      <c r="A22" s="3"/>
      <c r="B22" s="12"/>
      <c r="C22" s="12"/>
      <c r="D22" s="12"/>
      <c r="E22" s="12"/>
      <c r="F22" s="12"/>
      <c r="G22" s="12"/>
      <c r="H22" s="12"/>
      <c r="I22" s="12"/>
      <c r="J22" s="12"/>
      <c r="K22" s="12"/>
      <c r="L22" s="12"/>
      <c r="M22" s="12"/>
      <c r="N22" s="12"/>
      <c r="O22" s="3"/>
    </row>
    <row r="23" spans="1:35" ht="20.149999999999999" customHeight="1">
      <c r="A23" s="13"/>
      <c r="B23" s="13" t="s">
        <v>156</v>
      </c>
      <c r="C23" s="13"/>
      <c r="D23" s="13"/>
      <c r="E23" s="13"/>
      <c r="F23" s="13"/>
      <c r="G23" s="438"/>
      <c r="H23" s="438"/>
      <c r="I23" s="13"/>
      <c r="J23" s="13"/>
      <c r="K23" s="13"/>
      <c r="L23" s="13"/>
      <c r="M23" s="13"/>
      <c r="N23" s="13"/>
      <c r="O23" s="13"/>
      <c r="P23" s="9"/>
    </row>
    <row r="24" spans="1:35" ht="20.149999999999999" customHeight="1">
      <c r="A24" s="3"/>
      <c r="B24" s="106" t="s">
        <v>7</v>
      </c>
      <c r="C24" s="959"/>
      <c r="D24" s="961" t="s">
        <v>16</v>
      </c>
      <c r="E24" s="968" t="s">
        <v>26</v>
      </c>
      <c r="F24" s="969"/>
      <c r="G24" s="970" t="s">
        <v>24</v>
      </c>
      <c r="H24" s="971"/>
      <c r="I24" s="13"/>
      <c r="J24" s="13"/>
      <c r="K24" s="13"/>
      <c r="L24" s="13"/>
      <c r="M24" s="13"/>
      <c r="N24" s="3"/>
      <c r="O24" s="7"/>
      <c r="AH24"/>
      <c r="AI24"/>
    </row>
    <row r="25" spans="1:35" ht="20.149999999999999" customHeight="1">
      <c r="A25" s="3"/>
      <c r="B25" s="107" t="s">
        <v>19</v>
      </c>
      <c r="C25" s="960"/>
      <c r="D25" s="962"/>
      <c r="E25" s="442" t="s">
        <v>3</v>
      </c>
      <c r="F25" s="332" t="s">
        <v>5</v>
      </c>
      <c r="G25" s="443" t="s">
        <v>3</v>
      </c>
      <c r="H25" s="333" t="s">
        <v>5</v>
      </c>
      <c r="I25" s="13"/>
      <c r="J25" s="13"/>
      <c r="K25" s="13"/>
      <c r="L25" s="13"/>
      <c r="M25" s="13"/>
      <c r="N25" s="3"/>
      <c r="O25" s="7"/>
      <c r="AH25"/>
      <c r="AI25"/>
    </row>
    <row r="26" spans="1:35" ht="20.149999999999999" customHeight="1">
      <c r="A26" s="3"/>
      <c r="B26" s="963" t="s">
        <v>23</v>
      </c>
      <c r="C26" s="108" t="s">
        <v>1</v>
      </c>
      <c r="D26" s="241">
        <f>IF('2_入力シート(1)'!$E$4&lt;&gt;"",'2_入力シート(1)'!$E$4,"")</f>
        <v>37</v>
      </c>
      <c r="E26" s="439">
        <f>IF('2_入力シート(1)'!$F$7&lt;&gt;"",'2_入力シート(1)'!$F$7,"")</f>
        <v>40</v>
      </c>
      <c r="F26" s="440">
        <f>IF('2_入力シート(1)'!$M$7&lt;&gt;"",'2_入力シート(1)'!$M$7,"")</f>
        <v>47</v>
      </c>
      <c r="G26" s="441">
        <v>6.3</v>
      </c>
      <c r="H26" s="449">
        <v>21.4</v>
      </c>
      <c r="I26" s="13"/>
      <c r="J26" s="13"/>
      <c r="K26" s="13"/>
      <c r="L26" s="13"/>
      <c r="M26" s="13"/>
      <c r="N26" s="3"/>
      <c r="O26" s="8"/>
      <c r="P26" s="8"/>
      <c r="Q26" s="8"/>
      <c r="R26" s="8"/>
      <c r="S26" s="8"/>
      <c r="T26" s="8"/>
      <c r="U26" s="8"/>
      <c r="V26" s="8"/>
      <c r="W26" s="8"/>
      <c r="X26" s="8"/>
      <c r="AH26"/>
      <c r="AI26"/>
    </row>
    <row r="27" spans="1:35" s="114" customFormat="1" ht="20.149999999999999" customHeight="1">
      <c r="A27" s="3"/>
      <c r="B27" s="964"/>
      <c r="C27" s="109" t="s">
        <v>0</v>
      </c>
      <c r="D27" s="110" t="s">
        <v>20</v>
      </c>
      <c r="E27" s="382">
        <f>'基礎データ（教科）'!$G$4</f>
        <v>56</v>
      </c>
      <c r="F27" s="435">
        <f>'基礎データ（教科）'!$M$4</f>
        <v>51</v>
      </c>
      <c r="G27" s="437">
        <f>'基礎データ（教科）'!$G$5</f>
        <v>4.0999999999999996</v>
      </c>
      <c r="H27" s="571">
        <f>'基礎データ（教科）'!$M$5</f>
        <v>12.5</v>
      </c>
      <c r="I27" s="13"/>
      <c r="J27" s="13"/>
      <c r="K27" s="13"/>
      <c r="L27" s="13"/>
      <c r="M27" s="13"/>
      <c r="N27" s="570"/>
      <c r="O27" s="7"/>
      <c r="P27" s="7"/>
      <c r="Q27" s="7"/>
      <c r="R27" s="7"/>
      <c r="S27" s="7"/>
      <c r="T27" s="7"/>
      <c r="U27" s="7"/>
      <c r="V27" s="7"/>
      <c r="W27" s="7"/>
      <c r="X27" s="7"/>
      <c r="Y27" s="9"/>
      <c r="Z27" s="9"/>
      <c r="AA27" s="9"/>
      <c r="AB27" s="9"/>
      <c r="AC27" s="9"/>
      <c r="AD27" s="9"/>
      <c r="AE27" s="9"/>
      <c r="AF27" s="9"/>
      <c r="AG27" s="9"/>
    </row>
    <row r="28" spans="1:35" ht="20.149999999999999" customHeight="1">
      <c r="A28" s="3"/>
      <c r="B28" s="115">
        <f>IF('2_入力シート(1)'!$L$2&lt;&gt;"",'2_入力シート(1)'!$L$2,"")</f>
        <v>45400</v>
      </c>
      <c r="C28" s="116" t="s">
        <v>51</v>
      </c>
      <c r="D28" s="117" t="s">
        <v>20</v>
      </c>
      <c r="E28" s="383">
        <f>'基礎データ（教科）'!$H$4</f>
        <v>58.1</v>
      </c>
      <c r="F28" s="436">
        <f>'基礎データ（教科）'!$N$4</f>
        <v>52.5</v>
      </c>
      <c r="G28" s="118">
        <f>'基礎データ（教科）'!$H$5</f>
        <v>3.9</v>
      </c>
      <c r="H28" s="119">
        <f>'基礎データ（教科）'!$N$5</f>
        <v>11.3</v>
      </c>
      <c r="I28" s="13"/>
      <c r="J28" s="13"/>
      <c r="K28" s="13"/>
      <c r="L28" s="13"/>
      <c r="M28" s="13"/>
      <c r="N28" s="570"/>
      <c r="O28" s="7"/>
      <c r="AH28"/>
      <c r="AI28"/>
    </row>
    <row r="29" spans="1:35" ht="15" customHeight="1">
      <c r="A29" s="3"/>
      <c r="B29" s="12"/>
      <c r="C29" s="12"/>
      <c r="D29" s="12"/>
      <c r="E29" s="12"/>
      <c r="F29" s="12"/>
      <c r="G29" s="12"/>
      <c r="H29" s="12"/>
      <c r="I29" s="12"/>
      <c r="J29" s="12"/>
      <c r="K29" s="12"/>
      <c r="L29" s="12"/>
      <c r="M29" s="12"/>
      <c r="N29" s="13"/>
      <c r="O29" s="13"/>
      <c r="Q29" s="9"/>
      <c r="R29" s="9"/>
      <c r="S29" s="9"/>
      <c r="T29" s="9"/>
      <c r="U29" s="9"/>
      <c r="V29" s="9"/>
    </row>
    <row r="30" spans="1:35" ht="15" customHeight="1">
      <c r="A30" s="3"/>
      <c r="B30" s="12"/>
      <c r="C30" s="12"/>
      <c r="D30" s="12"/>
      <c r="E30" s="12"/>
      <c r="F30" s="12"/>
      <c r="G30" s="12"/>
      <c r="H30" s="12"/>
      <c r="I30" s="12"/>
      <c r="J30" s="12"/>
      <c r="K30" s="12"/>
      <c r="L30" s="12"/>
      <c r="M30" s="12"/>
      <c r="N30" s="13"/>
      <c r="O30" s="13"/>
    </row>
    <row r="31" spans="1:35" s="7" customFormat="1" ht="28" customHeight="1">
      <c r="B31" s="10"/>
      <c r="C31" s="10"/>
      <c r="D31" s="10"/>
      <c r="E31" s="10"/>
      <c r="F31" s="10"/>
      <c r="G31" s="10"/>
      <c r="H31" s="10"/>
      <c r="I31" s="10"/>
      <c r="J31" s="10"/>
      <c r="K31" s="10"/>
      <c r="L31" s="10"/>
      <c r="M31" s="10"/>
      <c r="N31" s="10"/>
    </row>
    <row r="32" spans="1:35" s="7" customFormat="1" ht="28" customHeight="1">
      <c r="B32" s="10"/>
      <c r="C32" s="10"/>
      <c r="D32" s="10"/>
      <c r="E32" s="10"/>
      <c r="F32" s="10"/>
      <c r="G32" s="10"/>
      <c r="H32" s="10"/>
      <c r="I32" s="10"/>
      <c r="J32" s="10"/>
      <c r="K32" s="10"/>
      <c r="L32" s="10"/>
      <c r="M32" s="10"/>
      <c r="N32" s="10"/>
    </row>
    <row r="33" spans="2:14" s="7" customFormat="1" ht="28" customHeight="1">
      <c r="B33" s="10"/>
      <c r="C33" s="10"/>
      <c r="D33" s="10"/>
      <c r="E33" s="10"/>
      <c r="F33" s="10"/>
      <c r="G33" s="10"/>
      <c r="H33" s="10"/>
      <c r="I33" s="10"/>
      <c r="J33" s="10"/>
      <c r="K33" s="10"/>
      <c r="L33" s="10"/>
      <c r="M33" s="10"/>
      <c r="N33" s="10"/>
    </row>
    <row r="34" spans="2:14" s="7" customFormat="1">
      <c r="B34" s="10"/>
      <c r="C34" s="10"/>
      <c r="D34" s="10"/>
      <c r="E34" s="10"/>
      <c r="F34" s="10"/>
      <c r="G34" s="10"/>
      <c r="H34" s="10"/>
      <c r="I34" s="10"/>
      <c r="J34" s="10"/>
      <c r="K34" s="10"/>
      <c r="L34" s="10"/>
      <c r="M34" s="10"/>
      <c r="N34" s="10"/>
    </row>
    <row r="35" spans="2:14" s="7" customFormat="1">
      <c r="B35" s="10"/>
      <c r="C35" s="10"/>
      <c r="D35" s="10"/>
      <c r="E35" s="10"/>
      <c r="F35" s="10"/>
      <c r="G35" s="10"/>
      <c r="H35" s="10"/>
      <c r="I35" s="10"/>
      <c r="J35" s="10"/>
      <c r="K35" s="10"/>
      <c r="L35" s="10"/>
      <c r="M35" s="10"/>
      <c r="N35" s="10"/>
    </row>
    <row r="36" spans="2:14" s="7" customFormat="1">
      <c r="B36" s="10"/>
      <c r="C36" s="10"/>
      <c r="D36" s="10"/>
      <c r="E36" s="10"/>
      <c r="F36" s="10"/>
      <c r="G36" s="10"/>
      <c r="H36" s="10"/>
      <c r="I36" s="10"/>
      <c r="J36" s="10"/>
      <c r="K36" s="10"/>
      <c r="L36" s="10"/>
      <c r="M36" s="10"/>
      <c r="N36" s="10"/>
    </row>
    <row r="37" spans="2:14" s="7" customFormat="1">
      <c r="B37" s="10"/>
      <c r="C37" s="10"/>
      <c r="D37" s="10"/>
      <c r="E37" s="10"/>
      <c r="F37" s="10"/>
      <c r="G37" s="10"/>
      <c r="H37" s="10"/>
      <c r="I37" s="10"/>
      <c r="J37" s="10"/>
      <c r="K37" s="10"/>
      <c r="L37" s="10"/>
      <c r="M37" s="10"/>
      <c r="N37" s="10"/>
    </row>
    <row r="38" spans="2:14" s="7" customFormat="1">
      <c r="B38" s="10"/>
      <c r="C38" s="10"/>
      <c r="D38" s="10"/>
      <c r="E38" s="10"/>
      <c r="F38" s="10"/>
      <c r="G38" s="10"/>
      <c r="H38" s="10"/>
      <c r="I38" s="10"/>
      <c r="J38" s="10"/>
      <c r="K38" s="10"/>
      <c r="L38" s="10"/>
      <c r="M38" s="10"/>
      <c r="N38" s="10"/>
    </row>
    <row r="39" spans="2:14" s="7" customFormat="1">
      <c r="B39" s="10"/>
      <c r="C39" s="10"/>
      <c r="D39" s="10"/>
      <c r="E39" s="10"/>
      <c r="F39" s="10"/>
      <c r="G39" s="10"/>
      <c r="H39" s="10"/>
      <c r="I39" s="10"/>
      <c r="J39" s="10"/>
      <c r="K39" s="10"/>
      <c r="L39" s="10"/>
      <c r="M39" s="10"/>
      <c r="N39" s="10"/>
    </row>
    <row r="40" spans="2:14" s="7" customFormat="1">
      <c r="B40" s="10"/>
      <c r="C40" s="10"/>
      <c r="D40" s="10"/>
      <c r="E40" s="10"/>
      <c r="F40" s="10"/>
      <c r="G40" s="10"/>
      <c r="H40" s="10"/>
      <c r="I40" s="10"/>
      <c r="J40" s="10"/>
      <c r="K40" s="10"/>
      <c r="L40" s="10"/>
      <c r="M40" s="10"/>
      <c r="N40" s="10"/>
    </row>
    <row r="41" spans="2:14" s="7" customFormat="1">
      <c r="B41" s="10"/>
      <c r="C41" s="10"/>
      <c r="D41" s="10"/>
      <c r="E41" s="10"/>
      <c r="F41" s="10"/>
      <c r="G41" s="10"/>
      <c r="H41" s="10"/>
      <c r="I41" s="10"/>
      <c r="J41" s="10"/>
      <c r="K41" s="10"/>
      <c r="L41" s="10"/>
      <c r="M41" s="10"/>
      <c r="N41" s="10"/>
    </row>
    <row r="42" spans="2:14" s="7" customFormat="1">
      <c r="B42" s="10"/>
      <c r="C42" s="10"/>
      <c r="D42" s="10"/>
      <c r="E42" s="10"/>
      <c r="F42" s="10"/>
      <c r="G42" s="10"/>
      <c r="H42" s="10"/>
      <c r="I42" s="10"/>
      <c r="J42" s="10"/>
      <c r="K42" s="10"/>
      <c r="L42" s="10"/>
      <c r="M42" s="10"/>
      <c r="N42" s="10"/>
    </row>
    <row r="43" spans="2:14" s="7" customFormat="1">
      <c r="B43" s="10"/>
      <c r="C43" s="10"/>
      <c r="D43" s="10"/>
      <c r="E43" s="10"/>
      <c r="F43" s="10"/>
      <c r="G43" s="10"/>
      <c r="H43" s="10"/>
      <c r="I43" s="10"/>
      <c r="J43" s="10"/>
      <c r="K43" s="10"/>
      <c r="L43" s="10"/>
      <c r="M43" s="10"/>
      <c r="N43" s="10"/>
    </row>
    <row r="44" spans="2:14" s="7" customFormat="1">
      <c r="B44" s="10"/>
      <c r="C44" s="10"/>
      <c r="D44" s="10"/>
      <c r="E44" s="10"/>
      <c r="F44" s="10"/>
      <c r="G44" s="10"/>
      <c r="H44" s="10"/>
      <c r="I44" s="10"/>
      <c r="J44" s="10"/>
      <c r="K44" s="10"/>
      <c r="L44" s="10"/>
      <c r="M44" s="10"/>
      <c r="N44" s="10"/>
    </row>
    <row r="45" spans="2:14" s="7" customFormat="1">
      <c r="B45" s="10"/>
      <c r="C45" s="10"/>
      <c r="D45" s="10"/>
      <c r="E45" s="10"/>
      <c r="F45" s="10"/>
      <c r="G45" s="10"/>
      <c r="H45" s="10"/>
      <c r="I45" s="10"/>
      <c r="J45" s="10"/>
      <c r="K45" s="10"/>
      <c r="L45" s="10"/>
      <c r="M45" s="10"/>
      <c r="N45" s="10"/>
    </row>
    <row r="46" spans="2:14" s="7" customFormat="1">
      <c r="B46" s="10"/>
      <c r="C46" s="10"/>
      <c r="D46" s="10"/>
      <c r="E46" s="10"/>
      <c r="F46" s="10"/>
      <c r="G46" s="10"/>
      <c r="H46" s="10"/>
      <c r="I46" s="10"/>
      <c r="J46" s="10"/>
      <c r="K46" s="10"/>
      <c r="L46" s="10"/>
      <c r="M46" s="10"/>
      <c r="N46" s="10"/>
    </row>
    <row r="47" spans="2:14" s="7" customFormat="1">
      <c r="B47" s="10"/>
      <c r="C47" s="10"/>
      <c r="D47" s="10"/>
      <c r="E47" s="10"/>
      <c r="F47" s="10"/>
      <c r="G47" s="10"/>
      <c r="H47" s="10"/>
      <c r="I47" s="10"/>
      <c r="J47" s="10"/>
      <c r="K47" s="10"/>
      <c r="L47" s="10"/>
      <c r="M47" s="10"/>
      <c r="N47" s="10"/>
    </row>
    <row r="48" spans="2:14" s="7" customFormat="1">
      <c r="B48" s="10"/>
      <c r="C48" s="10"/>
      <c r="D48" s="10"/>
      <c r="E48" s="10"/>
      <c r="F48" s="10"/>
      <c r="G48" s="10"/>
      <c r="H48" s="10"/>
      <c r="I48" s="10"/>
      <c r="J48" s="10"/>
      <c r="K48" s="10"/>
      <c r="L48" s="10"/>
      <c r="M48" s="10"/>
      <c r="N48" s="10"/>
    </row>
    <row r="49" spans="2:14" s="7" customFormat="1">
      <c r="B49" s="10"/>
      <c r="C49" s="10"/>
      <c r="D49" s="10"/>
      <c r="E49" s="10"/>
      <c r="F49" s="10"/>
      <c r="G49" s="10"/>
      <c r="H49" s="10"/>
      <c r="I49" s="10"/>
      <c r="J49" s="10"/>
      <c r="K49" s="10"/>
      <c r="L49" s="10"/>
      <c r="M49" s="10"/>
      <c r="N49" s="10"/>
    </row>
    <row r="50" spans="2:14" s="7" customFormat="1">
      <c r="B50" s="10"/>
      <c r="C50" s="10"/>
      <c r="D50" s="10"/>
      <c r="E50" s="10"/>
      <c r="F50" s="10"/>
      <c r="G50" s="10"/>
      <c r="H50" s="10"/>
      <c r="I50" s="10"/>
      <c r="J50" s="10"/>
      <c r="K50" s="10"/>
      <c r="L50" s="10"/>
      <c r="M50" s="10"/>
      <c r="N50" s="10"/>
    </row>
    <row r="51" spans="2:14" s="7" customFormat="1">
      <c r="B51" s="10"/>
      <c r="C51" s="10"/>
      <c r="D51" s="10"/>
      <c r="E51" s="10"/>
      <c r="F51" s="10"/>
      <c r="G51" s="10"/>
      <c r="H51" s="10"/>
      <c r="I51" s="10"/>
      <c r="J51" s="10"/>
      <c r="K51" s="10"/>
      <c r="L51" s="10"/>
      <c r="M51" s="10"/>
      <c r="N51" s="10"/>
    </row>
    <row r="52" spans="2:14" s="7" customFormat="1">
      <c r="B52" s="10"/>
      <c r="C52" s="10"/>
      <c r="D52" s="10"/>
      <c r="E52" s="10"/>
      <c r="F52" s="10"/>
      <c r="G52" s="10"/>
      <c r="H52" s="10"/>
      <c r="I52" s="10"/>
      <c r="J52" s="10"/>
      <c r="K52" s="10"/>
      <c r="L52" s="10"/>
      <c r="M52" s="10"/>
      <c r="N52" s="10"/>
    </row>
    <row r="53" spans="2:14" s="7" customFormat="1">
      <c r="B53" s="10"/>
      <c r="C53" s="10"/>
      <c r="D53" s="10"/>
      <c r="E53" s="10"/>
      <c r="F53" s="10"/>
      <c r="G53" s="10"/>
      <c r="H53" s="10"/>
      <c r="I53" s="10"/>
      <c r="J53" s="10"/>
      <c r="K53" s="10"/>
      <c r="L53" s="10"/>
      <c r="M53" s="10"/>
      <c r="N53" s="10"/>
    </row>
    <row r="54" spans="2:14" s="7" customFormat="1">
      <c r="B54" s="10"/>
      <c r="C54" s="10"/>
      <c r="D54" s="10"/>
      <c r="E54" s="10"/>
      <c r="F54" s="10"/>
      <c r="G54" s="10"/>
      <c r="H54" s="10"/>
      <c r="I54" s="10"/>
      <c r="J54" s="10"/>
      <c r="K54" s="10"/>
      <c r="L54" s="10"/>
      <c r="M54" s="10"/>
      <c r="N54" s="10"/>
    </row>
    <row r="55" spans="2:14" s="7" customFormat="1">
      <c r="B55" s="10"/>
      <c r="C55" s="10"/>
      <c r="D55" s="10"/>
      <c r="E55" s="10"/>
      <c r="F55" s="10"/>
      <c r="G55" s="10"/>
      <c r="H55" s="10"/>
      <c r="I55" s="10"/>
      <c r="J55" s="10"/>
      <c r="K55" s="10"/>
      <c r="L55" s="10"/>
      <c r="M55" s="10"/>
      <c r="N55" s="10"/>
    </row>
    <row r="56" spans="2:14" s="7" customFormat="1">
      <c r="B56" s="10"/>
      <c r="C56" s="10"/>
      <c r="D56" s="10"/>
      <c r="E56" s="10"/>
      <c r="F56" s="10"/>
      <c r="G56" s="10"/>
      <c r="H56" s="10"/>
      <c r="I56" s="10"/>
      <c r="J56" s="10"/>
      <c r="K56" s="10"/>
      <c r="L56" s="10"/>
      <c r="M56" s="10"/>
      <c r="N56" s="10"/>
    </row>
    <row r="57" spans="2:14" s="7" customFormat="1">
      <c r="B57" s="10"/>
      <c r="C57" s="10"/>
      <c r="D57" s="10"/>
      <c r="E57" s="10"/>
      <c r="F57" s="10"/>
      <c r="G57" s="10"/>
      <c r="H57" s="10"/>
      <c r="I57" s="10"/>
      <c r="J57" s="10"/>
      <c r="K57" s="10"/>
      <c r="L57" s="10"/>
      <c r="M57" s="10"/>
      <c r="N57" s="10"/>
    </row>
    <row r="58" spans="2:14" s="7" customFormat="1">
      <c r="B58" s="10"/>
      <c r="C58" s="10"/>
      <c r="D58" s="10"/>
      <c r="E58" s="10"/>
      <c r="F58" s="10"/>
      <c r="G58" s="10"/>
      <c r="H58" s="10"/>
      <c r="I58" s="10"/>
      <c r="J58" s="10"/>
      <c r="K58" s="10"/>
      <c r="L58" s="10"/>
      <c r="M58" s="10"/>
      <c r="N58" s="10"/>
    </row>
    <row r="59" spans="2:14" s="7" customFormat="1">
      <c r="B59" s="10"/>
      <c r="C59" s="10"/>
      <c r="D59" s="10"/>
      <c r="E59" s="10"/>
      <c r="F59" s="10"/>
      <c r="G59" s="10"/>
      <c r="H59" s="10"/>
      <c r="I59" s="10"/>
      <c r="J59" s="10"/>
      <c r="K59" s="10"/>
      <c r="L59" s="10"/>
      <c r="M59" s="10"/>
      <c r="N59" s="10"/>
    </row>
    <row r="60" spans="2:14" s="7" customFormat="1">
      <c r="B60" s="10"/>
      <c r="C60" s="10"/>
      <c r="D60" s="10"/>
      <c r="E60" s="10"/>
      <c r="F60" s="10"/>
      <c r="G60" s="10"/>
      <c r="H60" s="10"/>
      <c r="I60" s="10"/>
      <c r="J60" s="10"/>
      <c r="K60" s="10"/>
      <c r="L60" s="10"/>
      <c r="M60" s="10"/>
      <c r="N60" s="10"/>
    </row>
    <row r="61" spans="2:14" s="7" customFormat="1">
      <c r="B61" s="10"/>
      <c r="C61" s="10"/>
      <c r="D61" s="10"/>
      <c r="E61" s="10"/>
      <c r="F61" s="10"/>
      <c r="G61" s="10"/>
      <c r="H61" s="10"/>
      <c r="I61" s="10"/>
      <c r="J61" s="10"/>
      <c r="K61" s="10"/>
      <c r="L61" s="10"/>
      <c r="M61" s="10"/>
      <c r="N61" s="10"/>
    </row>
    <row r="62" spans="2:14" s="7" customFormat="1">
      <c r="B62" s="10"/>
      <c r="C62" s="10"/>
      <c r="D62" s="10"/>
      <c r="E62" s="10"/>
      <c r="F62" s="10"/>
      <c r="G62" s="10"/>
      <c r="H62" s="10"/>
      <c r="I62" s="10"/>
      <c r="J62" s="10"/>
      <c r="K62" s="10"/>
      <c r="L62" s="10"/>
      <c r="M62" s="10"/>
      <c r="N62" s="10"/>
    </row>
    <row r="63" spans="2:14" s="7" customFormat="1">
      <c r="B63" s="10"/>
      <c r="C63" s="10"/>
      <c r="D63" s="10"/>
      <c r="E63" s="10"/>
      <c r="F63" s="10"/>
      <c r="G63" s="10"/>
      <c r="H63" s="10"/>
      <c r="I63" s="10"/>
      <c r="J63" s="10"/>
      <c r="K63" s="10"/>
      <c r="L63" s="10"/>
      <c r="M63" s="10"/>
      <c r="N63" s="10"/>
    </row>
    <row r="64" spans="2:14" s="7" customFormat="1">
      <c r="B64" s="10"/>
      <c r="C64" s="10"/>
      <c r="D64" s="10"/>
      <c r="E64" s="10"/>
      <c r="F64" s="10"/>
      <c r="G64" s="10"/>
      <c r="H64" s="10"/>
      <c r="I64" s="10"/>
      <c r="J64" s="10"/>
      <c r="K64" s="10"/>
      <c r="L64" s="10"/>
      <c r="M64" s="10"/>
      <c r="N64" s="10"/>
    </row>
    <row r="65" spans="2:14" s="7" customFormat="1">
      <c r="B65" s="10"/>
      <c r="C65" s="10"/>
      <c r="D65" s="10"/>
      <c r="E65" s="10"/>
      <c r="F65" s="10"/>
      <c r="G65" s="10"/>
      <c r="H65" s="10"/>
      <c r="I65" s="10"/>
      <c r="J65" s="10"/>
      <c r="K65" s="10"/>
      <c r="L65" s="10"/>
      <c r="M65" s="10"/>
      <c r="N65" s="10"/>
    </row>
    <row r="66" spans="2:14" s="7" customFormat="1">
      <c r="B66" s="10"/>
      <c r="C66" s="10"/>
      <c r="D66" s="10"/>
      <c r="E66" s="10"/>
      <c r="F66" s="10"/>
      <c r="G66" s="10"/>
      <c r="H66" s="10"/>
      <c r="I66" s="10"/>
      <c r="J66" s="10"/>
      <c r="K66" s="10"/>
      <c r="L66" s="10"/>
      <c r="M66" s="10"/>
      <c r="N66" s="10"/>
    </row>
    <row r="67" spans="2:14" s="7" customFormat="1">
      <c r="B67" s="10"/>
      <c r="C67" s="10"/>
      <c r="D67" s="10"/>
      <c r="E67" s="10"/>
      <c r="F67" s="10"/>
      <c r="G67" s="10"/>
      <c r="H67" s="10"/>
      <c r="I67" s="10"/>
      <c r="J67" s="10"/>
      <c r="K67" s="10"/>
      <c r="L67" s="10"/>
      <c r="M67" s="10"/>
      <c r="N67" s="10"/>
    </row>
    <row r="68" spans="2:14" s="7" customFormat="1">
      <c r="B68" s="10"/>
      <c r="C68" s="10"/>
      <c r="D68" s="10"/>
      <c r="E68" s="10"/>
      <c r="F68" s="10"/>
      <c r="G68" s="10"/>
      <c r="H68" s="10"/>
      <c r="I68" s="10"/>
      <c r="J68" s="10"/>
      <c r="K68" s="10"/>
      <c r="L68" s="10"/>
      <c r="M68" s="10"/>
      <c r="N68" s="10"/>
    </row>
    <row r="69" spans="2:14" s="7" customFormat="1">
      <c r="B69" s="10"/>
      <c r="C69" s="10"/>
      <c r="D69" s="10"/>
      <c r="E69" s="10"/>
      <c r="F69" s="10"/>
      <c r="G69" s="10"/>
      <c r="H69" s="10"/>
      <c r="I69" s="10"/>
      <c r="J69" s="10"/>
      <c r="K69" s="10"/>
      <c r="L69" s="10"/>
      <c r="M69" s="10"/>
      <c r="N69" s="10"/>
    </row>
    <row r="70" spans="2:14" s="7" customFormat="1">
      <c r="B70" s="10"/>
      <c r="C70" s="10"/>
      <c r="D70" s="10"/>
      <c r="E70" s="10"/>
      <c r="F70" s="10"/>
      <c r="G70" s="10"/>
      <c r="H70" s="10"/>
      <c r="I70" s="10"/>
      <c r="J70" s="10"/>
      <c r="K70" s="10"/>
      <c r="L70" s="10"/>
      <c r="M70" s="10"/>
      <c r="N70" s="10"/>
    </row>
    <row r="71" spans="2:14" s="7" customFormat="1">
      <c r="B71" s="10"/>
      <c r="C71" s="10"/>
      <c r="D71" s="10"/>
      <c r="E71" s="10"/>
      <c r="F71" s="10"/>
      <c r="G71" s="10"/>
      <c r="H71" s="10"/>
      <c r="I71" s="10"/>
      <c r="J71" s="10"/>
      <c r="K71" s="10"/>
      <c r="L71" s="10"/>
      <c r="M71" s="10"/>
      <c r="N71" s="10"/>
    </row>
    <row r="72" spans="2:14" s="7" customFormat="1">
      <c r="B72" s="10"/>
      <c r="C72" s="10"/>
      <c r="D72" s="10"/>
      <c r="E72" s="10"/>
      <c r="F72" s="10"/>
      <c r="G72" s="10"/>
      <c r="H72" s="10"/>
      <c r="I72" s="10"/>
      <c r="J72" s="10"/>
      <c r="K72" s="10"/>
      <c r="L72" s="10"/>
      <c r="M72" s="10"/>
      <c r="N72" s="10"/>
    </row>
    <row r="73" spans="2:14" s="7" customFormat="1">
      <c r="B73" s="10"/>
      <c r="C73" s="10"/>
      <c r="D73" s="10"/>
      <c r="E73" s="10"/>
      <c r="F73" s="10"/>
      <c r="G73" s="10"/>
      <c r="H73" s="10"/>
      <c r="I73" s="10"/>
      <c r="J73" s="10"/>
      <c r="K73" s="10"/>
      <c r="L73" s="10"/>
      <c r="M73" s="10"/>
      <c r="N73" s="10"/>
    </row>
    <row r="74" spans="2:14" s="7" customFormat="1">
      <c r="B74" s="10"/>
      <c r="C74" s="10"/>
      <c r="D74" s="10"/>
      <c r="E74" s="10"/>
      <c r="F74" s="10"/>
      <c r="G74" s="10"/>
      <c r="H74" s="10"/>
      <c r="I74" s="10"/>
      <c r="J74" s="10"/>
      <c r="K74" s="10"/>
      <c r="L74" s="10"/>
      <c r="M74" s="10"/>
      <c r="N74" s="10"/>
    </row>
    <row r="75" spans="2:14" s="7" customFormat="1">
      <c r="B75" s="10"/>
      <c r="C75" s="10"/>
      <c r="D75" s="10"/>
      <c r="E75" s="10"/>
      <c r="F75" s="10"/>
      <c r="G75" s="10"/>
      <c r="H75" s="10"/>
      <c r="I75" s="10"/>
      <c r="J75" s="10"/>
      <c r="K75" s="10"/>
      <c r="L75" s="10"/>
      <c r="M75" s="10"/>
      <c r="N75" s="10"/>
    </row>
    <row r="76" spans="2:14" s="7" customFormat="1">
      <c r="B76" s="10"/>
      <c r="C76" s="10"/>
      <c r="D76" s="10"/>
      <c r="E76" s="10"/>
      <c r="F76" s="10"/>
      <c r="G76" s="10"/>
      <c r="H76" s="10"/>
      <c r="I76" s="10"/>
      <c r="J76" s="10"/>
      <c r="K76" s="10"/>
      <c r="L76" s="10"/>
      <c r="M76" s="10"/>
      <c r="N76" s="10"/>
    </row>
    <row r="77" spans="2:14" s="7" customFormat="1">
      <c r="B77" s="10"/>
      <c r="C77" s="10"/>
      <c r="D77" s="10"/>
      <c r="E77" s="10"/>
      <c r="F77" s="10"/>
      <c r="G77" s="10"/>
      <c r="H77" s="10"/>
      <c r="I77" s="10"/>
      <c r="J77" s="10"/>
      <c r="K77" s="10"/>
      <c r="L77" s="10"/>
      <c r="M77" s="10"/>
      <c r="N77" s="10"/>
    </row>
    <row r="78" spans="2:14" s="7" customFormat="1">
      <c r="B78" s="10"/>
      <c r="C78" s="10"/>
      <c r="D78" s="10"/>
      <c r="E78" s="10"/>
      <c r="F78" s="10"/>
      <c r="G78" s="10"/>
      <c r="H78" s="10"/>
      <c r="I78" s="10"/>
      <c r="J78" s="10"/>
      <c r="K78" s="10"/>
      <c r="L78" s="10"/>
      <c r="M78" s="10"/>
      <c r="N78" s="10"/>
    </row>
    <row r="79" spans="2:14" s="7" customFormat="1">
      <c r="B79" s="10"/>
      <c r="C79" s="10"/>
      <c r="D79" s="10"/>
      <c r="E79" s="10"/>
      <c r="F79" s="10"/>
      <c r="G79" s="10"/>
      <c r="H79" s="10"/>
      <c r="I79" s="10"/>
      <c r="J79" s="10"/>
      <c r="K79" s="10"/>
      <c r="L79" s="10"/>
      <c r="M79" s="10"/>
      <c r="N79" s="10"/>
    </row>
    <row r="80" spans="2:14" s="7" customFormat="1">
      <c r="B80" s="10"/>
      <c r="C80" s="10"/>
      <c r="D80" s="10"/>
      <c r="E80" s="10"/>
      <c r="F80" s="10"/>
      <c r="G80" s="10"/>
      <c r="H80" s="10"/>
      <c r="I80" s="10"/>
      <c r="J80" s="10"/>
      <c r="K80" s="10"/>
      <c r="L80" s="10"/>
      <c r="M80" s="10"/>
      <c r="N80" s="10"/>
    </row>
    <row r="81" spans="2:14" s="7" customFormat="1">
      <c r="B81" s="10"/>
      <c r="C81" s="10"/>
      <c r="D81" s="10"/>
      <c r="E81" s="10"/>
      <c r="F81" s="10"/>
      <c r="G81" s="10"/>
      <c r="H81" s="10"/>
      <c r="I81" s="10"/>
      <c r="J81" s="10"/>
      <c r="K81" s="10"/>
      <c r="L81" s="10"/>
      <c r="M81" s="10"/>
      <c r="N81" s="10"/>
    </row>
    <row r="82" spans="2:14" s="7" customFormat="1">
      <c r="B82" s="10"/>
      <c r="C82" s="10"/>
      <c r="D82" s="10"/>
      <c r="E82" s="10"/>
      <c r="F82" s="10"/>
      <c r="G82" s="10"/>
      <c r="H82" s="10"/>
      <c r="I82" s="10"/>
      <c r="J82" s="10"/>
      <c r="K82" s="10"/>
      <c r="L82" s="10"/>
      <c r="M82" s="10"/>
      <c r="N82" s="10"/>
    </row>
    <row r="83" spans="2:14" s="7" customFormat="1">
      <c r="B83" s="10"/>
      <c r="C83" s="10"/>
      <c r="D83" s="10"/>
      <c r="E83" s="10"/>
      <c r="F83" s="10"/>
      <c r="G83" s="10"/>
      <c r="H83" s="10"/>
      <c r="I83" s="10"/>
      <c r="J83" s="10"/>
      <c r="K83" s="10"/>
      <c r="L83" s="10"/>
      <c r="M83" s="10"/>
      <c r="N83" s="10"/>
    </row>
    <row r="84" spans="2:14" s="7" customFormat="1">
      <c r="B84" s="10"/>
      <c r="C84" s="10"/>
      <c r="D84" s="10"/>
      <c r="E84" s="10"/>
      <c r="F84" s="10"/>
      <c r="G84" s="10"/>
      <c r="H84" s="10"/>
      <c r="I84" s="10"/>
      <c r="J84" s="10"/>
      <c r="K84" s="10"/>
      <c r="L84" s="10"/>
      <c r="M84" s="10"/>
      <c r="N84" s="10"/>
    </row>
    <row r="85" spans="2:14" s="7" customFormat="1">
      <c r="B85" s="10"/>
      <c r="C85" s="10"/>
      <c r="D85" s="10"/>
      <c r="E85" s="10"/>
      <c r="F85" s="10"/>
      <c r="G85" s="10"/>
      <c r="H85" s="10"/>
      <c r="I85" s="10"/>
      <c r="J85" s="10"/>
      <c r="K85" s="10"/>
      <c r="L85" s="10"/>
      <c r="M85" s="10"/>
      <c r="N85" s="10"/>
    </row>
    <row r="86" spans="2:14" s="7" customFormat="1">
      <c r="B86" s="10"/>
      <c r="C86" s="10"/>
      <c r="D86" s="10"/>
      <c r="E86" s="10"/>
      <c r="F86" s="10"/>
      <c r="G86" s="10"/>
      <c r="H86" s="10"/>
      <c r="I86" s="10"/>
      <c r="J86" s="10"/>
      <c r="K86" s="10"/>
      <c r="L86" s="10"/>
      <c r="M86" s="10"/>
      <c r="N86" s="10"/>
    </row>
    <row r="87" spans="2:14" s="7" customFormat="1">
      <c r="B87" s="10"/>
      <c r="C87" s="10"/>
      <c r="D87" s="10"/>
      <c r="E87" s="10"/>
      <c r="F87" s="10"/>
      <c r="G87" s="10"/>
      <c r="H87" s="10"/>
      <c r="I87" s="10"/>
      <c r="J87" s="10"/>
      <c r="K87" s="10"/>
      <c r="L87" s="10"/>
      <c r="M87" s="10"/>
      <c r="N87" s="10"/>
    </row>
    <row r="88" spans="2:14" s="7" customFormat="1">
      <c r="B88" s="10"/>
      <c r="C88" s="10"/>
      <c r="D88" s="10"/>
      <c r="E88" s="10"/>
      <c r="F88" s="10"/>
      <c r="G88" s="10"/>
      <c r="H88" s="10"/>
      <c r="I88" s="10"/>
      <c r="J88" s="10"/>
      <c r="K88" s="10"/>
      <c r="L88" s="10"/>
      <c r="M88" s="10"/>
      <c r="N88" s="10"/>
    </row>
    <row r="89" spans="2:14" s="7" customFormat="1">
      <c r="B89" s="10"/>
      <c r="C89" s="10"/>
      <c r="D89" s="10"/>
      <c r="E89" s="10"/>
      <c r="F89" s="10"/>
      <c r="G89" s="10"/>
      <c r="H89" s="10"/>
      <c r="I89" s="10"/>
      <c r="J89" s="10"/>
      <c r="K89" s="10"/>
      <c r="L89" s="10"/>
      <c r="M89" s="10"/>
      <c r="N89" s="10"/>
    </row>
    <row r="90" spans="2:14" s="7" customFormat="1">
      <c r="B90" s="10"/>
      <c r="C90" s="10"/>
      <c r="D90" s="10"/>
      <c r="E90" s="10"/>
      <c r="F90" s="10"/>
      <c r="G90" s="10"/>
      <c r="H90" s="10"/>
      <c r="I90" s="10"/>
      <c r="J90" s="10"/>
      <c r="K90" s="10"/>
      <c r="L90" s="10"/>
      <c r="M90" s="10"/>
      <c r="N90" s="10"/>
    </row>
    <row r="91" spans="2:14" s="7" customFormat="1">
      <c r="B91" s="10"/>
      <c r="C91" s="10"/>
      <c r="D91" s="10"/>
      <c r="E91" s="10"/>
      <c r="F91" s="10"/>
      <c r="G91" s="10"/>
      <c r="H91" s="10"/>
      <c r="I91" s="10"/>
      <c r="J91" s="10"/>
      <c r="K91" s="10"/>
      <c r="L91" s="10"/>
      <c r="M91" s="10"/>
      <c r="N91" s="10"/>
    </row>
    <row r="92" spans="2:14" s="7" customFormat="1">
      <c r="B92" s="10"/>
      <c r="C92" s="10"/>
      <c r="D92" s="10"/>
      <c r="E92" s="10"/>
      <c r="F92" s="10"/>
      <c r="G92" s="10"/>
      <c r="H92" s="10"/>
      <c r="I92" s="10"/>
      <c r="J92" s="10"/>
      <c r="K92" s="10"/>
      <c r="L92" s="10"/>
      <c r="M92" s="10"/>
      <c r="N92" s="10"/>
    </row>
    <row r="93" spans="2:14" s="7" customFormat="1">
      <c r="B93" s="10"/>
      <c r="C93" s="10"/>
      <c r="D93" s="10"/>
      <c r="E93" s="10"/>
      <c r="F93" s="10"/>
      <c r="G93" s="10"/>
      <c r="H93" s="10"/>
      <c r="I93" s="10"/>
      <c r="J93" s="10"/>
      <c r="K93" s="10"/>
      <c r="L93" s="10"/>
      <c r="M93" s="10"/>
      <c r="N93" s="10"/>
    </row>
    <row r="94" spans="2:14" s="7" customFormat="1">
      <c r="B94" s="10"/>
      <c r="C94" s="10"/>
      <c r="D94" s="10"/>
      <c r="E94" s="10"/>
      <c r="F94" s="10"/>
      <c r="G94" s="10"/>
      <c r="H94" s="10"/>
      <c r="I94" s="10"/>
      <c r="J94" s="10"/>
      <c r="K94" s="10"/>
      <c r="L94" s="10"/>
      <c r="M94" s="10"/>
      <c r="N94" s="10"/>
    </row>
    <row r="95" spans="2:14" s="7" customFormat="1">
      <c r="B95" s="10"/>
      <c r="C95" s="10"/>
      <c r="D95" s="10"/>
      <c r="E95" s="10"/>
      <c r="F95" s="10"/>
      <c r="G95" s="10"/>
      <c r="H95" s="10"/>
      <c r="I95" s="10"/>
      <c r="J95" s="10"/>
      <c r="K95" s="10"/>
      <c r="L95" s="10"/>
      <c r="M95" s="10"/>
      <c r="N95" s="10"/>
    </row>
    <row r="96" spans="2:14" s="7" customFormat="1">
      <c r="B96" s="10"/>
      <c r="C96" s="10"/>
      <c r="D96" s="10"/>
      <c r="E96" s="10"/>
      <c r="F96" s="10"/>
      <c r="G96" s="10"/>
      <c r="H96" s="10"/>
      <c r="I96" s="10"/>
      <c r="J96" s="10"/>
      <c r="K96" s="10"/>
      <c r="L96" s="10"/>
      <c r="M96" s="10"/>
      <c r="N96" s="10"/>
    </row>
    <row r="97" spans="2:14" s="7" customFormat="1">
      <c r="B97" s="10"/>
      <c r="C97" s="10"/>
      <c r="D97" s="10"/>
      <c r="E97" s="10"/>
      <c r="F97" s="10"/>
      <c r="G97" s="10"/>
      <c r="H97" s="10"/>
      <c r="I97" s="10"/>
      <c r="J97" s="10"/>
      <c r="K97" s="10"/>
      <c r="L97" s="10"/>
      <c r="M97" s="10"/>
      <c r="N97" s="10"/>
    </row>
    <row r="98" spans="2:14" s="7" customFormat="1">
      <c r="B98" s="10"/>
      <c r="C98" s="10"/>
      <c r="D98" s="10"/>
      <c r="E98" s="10"/>
      <c r="F98" s="10"/>
      <c r="G98" s="10"/>
      <c r="H98" s="10"/>
      <c r="I98" s="10"/>
      <c r="J98" s="10"/>
      <c r="K98" s="10"/>
      <c r="L98" s="10"/>
      <c r="M98" s="10"/>
      <c r="N98" s="10"/>
    </row>
    <row r="99" spans="2:14" s="7" customFormat="1">
      <c r="B99" s="10"/>
      <c r="C99" s="10"/>
      <c r="D99" s="10"/>
      <c r="E99" s="10"/>
      <c r="F99" s="10"/>
      <c r="G99" s="10"/>
      <c r="H99" s="10"/>
      <c r="I99" s="10"/>
      <c r="J99" s="10"/>
      <c r="K99" s="10"/>
      <c r="L99" s="10"/>
      <c r="M99" s="10"/>
      <c r="N99" s="10"/>
    </row>
    <row r="100" spans="2:14" s="7" customFormat="1">
      <c r="B100" s="10"/>
      <c r="C100" s="10"/>
      <c r="D100" s="10"/>
      <c r="E100" s="10"/>
      <c r="F100" s="10"/>
      <c r="G100" s="10"/>
      <c r="H100" s="10"/>
      <c r="I100" s="10"/>
      <c r="J100" s="10"/>
      <c r="K100" s="10"/>
      <c r="L100" s="10"/>
      <c r="M100" s="10"/>
      <c r="N100" s="10"/>
    </row>
    <row r="101" spans="2:14" s="7" customFormat="1">
      <c r="B101" s="10"/>
      <c r="C101" s="10"/>
      <c r="D101" s="10"/>
      <c r="E101" s="10"/>
      <c r="F101" s="10"/>
      <c r="G101" s="10"/>
      <c r="H101" s="10"/>
      <c r="I101" s="10"/>
      <c r="J101" s="10"/>
      <c r="K101" s="10"/>
      <c r="L101" s="10"/>
      <c r="M101" s="10"/>
      <c r="N101" s="10"/>
    </row>
    <row r="102" spans="2:14" s="7" customFormat="1">
      <c r="B102" s="10"/>
      <c r="C102" s="10"/>
      <c r="D102" s="10"/>
      <c r="E102" s="10"/>
      <c r="F102" s="10"/>
      <c r="G102" s="10"/>
      <c r="H102" s="10"/>
      <c r="I102" s="10"/>
      <c r="J102" s="10"/>
      <c r="K102" s="10"/>
      <c r="L102" s="10"/>
      <c r="M102" s="10"/>
      <c r="N102" s="10"/>
    </row>
    <row r="103" spans="2:14" s="7" customFormat="1">
      <c r="B103" s="10"/>
      <c r="C103" s="10"/>
      <c r="D103" s="10"/>
      <c r="E103" s="10"/>
      <c r="F103" s="10"/>
      <c r="G103" s="10"/>
      <c r="H103" s="10"/>
      <c r="I103" s="10"/>
      <c r="J103" s="10"/>
      <c r="K103" s="10"/>
      <c r="L103" s="10"/>
      <c r="M103" s="10"/>
      <c r="N103" s="10"/>
    </row>
    <row r="104" spans="2:14" s="7" customFormat="1">
      <c r="B104" s="10"/>
      <c r="C104" s="10"/>
      <c r="D104" s="10"/>
      <c r="E104" s="10"/>
      <c r="F104" s="10"/>
      <c r="G104" s="10"/>
      <c r="H104" s="10"/>
      <c r="I104" s="10"/>
      <c r="J104" s="10"/>
      <c r="K104" s="10"/>
      <c r="L104" s="10"/>
      <c r="M104" s="10"/>
      <c r="N104" s="10"/>
    </row>
    <row r="105" spans="2:14" s="7" customFormat="1">
      <c r="B105" s="10"/>
      <c r="C105" s="10"/>
      <c r="D105" s="10"/>
      <c r="E105" s="10"/>
      <c r="F105" s="10"/>
      <c r="G105" s="10"/>
      <c r="H105" s="10"/>
      <c r="I105" s="10"/>
      <c r="J105" s="10"/>
      <c r="K105" s="10"/>
      <c r="L105" s="10"/>
      <c r="M105" s="10"/>
      <c r="N105" s="10"/>
    </row>
    <row r="106" spans="2:14" s="7" customFormat="1">
      <c r="B106" s="10"/>
      <c r="C106" s="10"/>
      <c r="D106" s="10"/>
      <c r="E106" s="10"/>
      <c r="F106" s="10"/>
      <c r="G106" s="10"/>
      <c r="H106" s="10"/>
      <c r="I106" s="10"/>
      <c r="J106" s="10"/>
      <c r="K106" s="10"/>
      <c r="L106" s="10"/>
      <c r="M106" s="10"/>
      <c r="N106" s="10"/>
    </row>
    <row r="107" spans="2:14" s="7" customFormat="1">
      <c r="B107" s="10"/>
      <c r="C107" s="10"/>
      <c r="D107" s="10"/>
      <c r="E107" s="10"/>
      <c r="F107" s="10"/>
      <c r="G107" s="10"/>
      <c r="H107" s="10"/>
      <c r="I107" s="10"/>
      <c r="J107" s="10"/>
      <c r="K107" s="10"/>
      <c r="L107" s="10"/>
      <c r="M107" s="10"/>
      <c r="N107" s="10"/>
    </row>
    <row r="108" spans="2:14" s="7" customFormat="1">
      <c r="B108" s="10"/>
      <c r="C108" s="10"/>
      <c r="D108" s="10"/>
      <c r="E108" s="10"/>
      <c r="F108" s="10"/>
      <c r="G108" s="10"/>
      <c r="H108" s="10"/>
      <c r="I108" s="10"/>
      <c r="J108" s="10"/>
      <c r="K108" s="10"/>
      <c r="L108" s="10"/>
      <c r="M108" s="10"/>
      <c r="N108" s="10"/>
    </row>
    <row r="109" spans="2:14" s="7" customFormat="1">
      <c r="B109" s="10"/>
      <c r="C109" s="10"/>
      <c r="D109" s="10"/>
      <c r="E109" s="10"/>
      <c r="F109" s="10"/>
      <c r="G109" s="10"/>
      <c r="H109" s="10"/>
      <c r="I109" s="10"/>
      <c r="J109" s="10"/>
      <c r="K109" s="10"/>
      <c r="L109" s="10"/>
      <c r="M109" s="10"/>
      <c r="N109" s="10"/>
    </row>
    <row r="110" spans="2:14" s="7" customFormat="1">
      <c r="B110" s="10"/>
      <c r="C110" s="10"/>
      <c r="D110" s="10"/>
      <c r="E110" s="10"/>
      <c r="F110" s="10"/>
      <c r="G110" s="10"/>
      <c r="H110" s="10"/>
      <c r="I110" s="10"/>
      <c r="J110" s="10"/>
      <c r="K110" s="10"/>
      <c r="L110" s="10"/>
      <c r="M110" s="10"/>
      <c r="N110" s="10"/>
    </row>
    <row r="111" spans="2:14" s="7" customFormat="1">
      <c r="B111" s="10"/>
      <c r="C111" s="10"/>
      <c r="D111" s="10"/>
      <c r="E111" s="10"/>
      <c r="F111" s="10"/>
      <c r="G111" s="10"/>
      <c r="H111" s="10"/>
      <c r="I111" s="10"/>
      <c r="J111" s="10"/>
      <c r="K111" s="10"/>
      <c r="L111" s="10"/>
      <c r="M111" s="10"/>
      <c r="N111" s="10"/>
    </row>
    <row r="112" spans="2:14" s="7" customFormat="1">
      <c r="B112" s="10"/>
      <c r="C112" s="10"/>
      <c r="D112" s="10"/>
      <c r="E112" s="10"/>
      <c r="F112" s="10"/>
      <c r="G112" s="10"/>
      <c r="H112" s="10"/>
      <c r="I112" s="10"/>
      <c r="J112" s="10"/>
      <c r="K112" s="10"/>
      <c r="L112" s="10"/>
      <c r="M112" s="10"/>
      <c r="N112" s="10"/>
    </row>
    <row r="113" spans="2:14" s="7" customFormat="1">
      <c r="B113" s="10"/>
      <c r="C113" s="10"/>
      <c r="D113" s="10"/>
      <c r="E113" s="10"/>
      <c r="F113" s="10"/>
      <c r="G113" s="10"/>
      <c r="H113" s="10"/>
      <c r="I113" s="10"/>
      <c r="J113" s="10"/>
      <c r="K113" s="10"/>
      <c r="L113" s="10"/>
      <c r="M113" s="10"/>
      <c r="N113" s="10"/>
    </row>
    <row r="114" spans="2:14" s="7" customFormat="1">
      <c r="B114" s="10"/>
      <c r="C114" s="10"/>
      <c r="D114" s="10"/>
      <c r="E114" s="10"/>
      <c r="F114" s="10"/>
      <c r="G114" s="10"/>
      <c r="H114" s="10"/>
      <c r="I114" s="10"/>
      <c r="J114" s="10"/>
      <c r="K114" s="10"/>
      <c r="L114" s="10"/>
      <c r="M114" s="10"/>
      <c r="N114" s="10"/>
    </row>
    <row r="115" spans="2:14" s="7" customFormat="1">
      <c r="B115" s="10"/>
      <c r="C115" s="10"/>
      <c r="D115" s="10"/>
      <c r="E115" s="10"/>
      <c r="F115" s="10"/>
      <c r="G115" s="10"/>
      <c r="H115" s="10"/>
      <c r="I115" s="10"/>
      <c r="J115" s="10"/>
      <c r="K115" s="10"/>
      <c r="L115" s="10"/>
      <c r="M115" s="10"/>
      <c r="N115" s="10"/>
    </row>
    <row r="116" spans="2:14" s="7" customFormat="1">
      <c r="B116" s="10"/>
      <c r="C116" s="10"/>
      <c r="D116" s="10"/>
      <c r="E116" s="10"/>
      <c r="F116" s="10"/>
      <c r="G116" s="10"/>
      <c r="H116" s="10"/>
      <c r="I116" s="10"/>
      <c r="J116" s="10"/>
      <c r="K116" s="10"/>
      <c r="L116" s="10"/>
      <c r="M116" s="10"/>
      <c r="N116" s="10"/>
    </row>
    <row r="117" spans="2:14" s="7" customFormat="1">
      <c r="B117" s="10"/>
      <c r="C117" s="10"/>
      <c r="D117" s="10"/>
      <c r="E117" s="10"/>
      <c r="F117" s="10"/>
      <c r="G117" s="10"/>
      <c r="H117" s="10"/>
      <c r="I117" s="10"/>
      <c r="J117" s="10"/>
      <c r="K117" s="10"/>
      <c r="L117" s="10"/>
      <c r="M117" s="10"/>
      <c r="N117" s="10"/>
    </row>
    <row r="118" spans="2:14" s="7" customFormat="1">
      <c r="B118" s="10"/>
      <c r="C118" s="10"/>
      <c r="D118" s="10"/>
      <c r="E118" s="10"/>
      <c r="F118" s="10"/>
      <c r="G118" s="10"/>
      <c r="H118" s="10"/>
      <c r="I118" s="10"/>
      <c r="J118" s="10"/>
      <c r="K118" s="10"/>
      <c r="L118" s="10"/>
      <c r="M118" s="10"/>
      <c r="N118" s="10"/>
    </row>
    <row r="119" spans="2:14" s="7" customFormat="1">
      <c r="B119" s="10"/>
      <c r="C119" s="10"/>
      <c r="D119" s="10"/>
      <c r="E119" s="10"/>
      <c r="F119" s="10"/>
      <c r="G119" s="10"/>
      <c r="H119" s="10"/>
      <c r="I119" s="10"/>
      <c r="J119" s="10"/>
      <c r="K119" s="10"/>
      <c r="L119" s="10"/>
      <c r="M119" s="10"/>
      <c r="N119" s="10"/>
    </row>
    <row r="120" spans="2:14" s="7" customFormat="1">
      <c r="B120" s="10"/>
      <c r="C120" s="10"/>
      <c r="D120" s="10"/>
      <c r="E120" s="10"/>
      <c r="F120" s="10"/>
      <c r="G120" s="10"/>
      <c r="H120" s="10"/>
      <c r="I120" s="10"/>
      <c r="J120" s="10"/>
      <c r="K120" s="10"/>
      <c r="L120" s="10"/>
      <c r="M120" s="10"/>
      <c r="N120" s="10"/>
    </row>
    <row r="121" spans="2:14" s="7" customFormat="1">
      <c r="B121" s="10"/>
      <c r="C121" s="10"/>
      <c r="D121" s="10"/>
      <c r="E121" s="10"/>
      <c r="F121" s="10"/>
      <c r="G121" s="10"/>
      <c r="H121" s="10"/>
      <c r="I121" s="10"/>
      <c r="J121" s="10"/>
      <c r="K121" s="10"/>
      <c r="L121" s="10"/>
      <c r="M121" s="10"/>
      <c r="N121" s="10"/>
    </row>
    <row r="122" spans="2:14" s="7" customFormat="1">
      <c r="B122" s="10"/>
      <c r="C122" s="10"/>
      <c r="D122" s="10"/>
      <c r="E122" s="10"/>
      <c r="F122" s="10"/>
      <c r="G122" s="10"/>
      <c r="H122" s="10"/>
      <c r="I122" s="10"/>
      <c r="J122" s="10"/>
      <c r="K122" s="10"/>
      <c r="L122" s="10"/>
      <c r="M122" s="10"/>
      <c r="N122" s="10"/>
    </row>
    <row r="123" spans="2:14" s="7" customFormat="1">
      <c r="B123" s="10"/>
      <c r="C123" s="10"/>
      <c r="D123" s="10"/>
      <c r="E123" s="10"/>
      <c r="F123" s="10"/>
      <c r="G123" s="10"/>
      <c r="H123" s="10"/>
      <c r="I123" s="10"/>
      <c r="J123" s="10"/>
      <c r="K123" s="10"/>
      <c r="L123" s="10"/>
      <c r="M123" s="10"/>
      <c r="N123" s="10"/>
    </row>
    <row r="124" spans="2:14" s="7" customFormat="1">
      <c r="B124" s="10"/>
      <c r="C124" s="10"/>
      <c r="D124" s="10"/>
      <c r="E124" s="10"/>
      <c r="F124" s="10"/>
      <c r="G124" s="10"/>
      <c r="H124" s="10"/>
      <c r="I124" s="10"/>
      <c r="J124" s="10"/>
      <c r="K124" s="10"/>
      <c r="L124" s="10"/>
      <c r="M124" s="10"/>
      <c r="N124" s="10"/>
    </row>
    <row r="125" spans="2:14" s="7" customFormat="1">
      <c r="B125" s="10"/>
      <c r="C125" s="10"/>
      <c r="D125" s="10"/>
      <c r="E125" s="10"/>
      <c r="F125" s="10"/>
      <c r="G125" s="10"/>
      <c r="H125" s="10"/>
      <c r="I125" s="10"/>
      <c r="J125" s="10"/>
      <c r="K125" s="10"/>
      <c r="L125" s="10"/>
      <c r="M125" s="10"/>
      <c r="N125" s="10"/>
    </row>
    <row r="126" spans="2:14" s="7" customFormat="1">
      <c r="B126" s="10"/>
      <c r="C126" s="10"/>
      <c r="D126" s="10"/>
      <c r="E126" s="10"/>
      <c r="F126" s="10"/>
      <c r="G126" s="10"/>
      <c r="H126" s="10"/>
      <c r="I126" s="10"/>
      <c r="J126" s="10"/>
      <c r="K126" s="10"/>
      <c r="L126" s="10"/>
      <c r="M126" s="10"/>
      <c r="N126" s="10"/>
    </row>
    <row r="127" spans="2:14" s="7" customFormat="1">
      <c r="B127" s="10"/>
      <c r="C127" s="10"/>
      <c r="D127" s="10"/>
      <c r="E127" s="10"/>
      <c r="F127" s="10"/>
      <c r="G127" s="10"/>
      <c r="H127" s="10"/>
      <c r="I127" s="10"/>
      <c r="J127" s="10"/>
      <c r="K127" s="10"/>
      <c r="L127" s="10"/>
      <c r="M127" s="10"/>
      <c r="N127" s="10"/>
    </row>
    <row r="128" spans="2:14" s="7" customFormat="1">
      <c r="B128" s="10"/>
      <c r="C128" s="10"/>
      <c r="D128" s="10"/>
      <c r="E128" s="10"/>
      <c r="F128" s="10"/>
      <c r="G128" s="10"/>
      <c r="H128" s="10"/>
      <c r="I128" s="10"/>
      <c r="J128" s="10"/>
      <c r="K128" s="10"/>
      <c r="L128" s="10"/>
      <c r="M128" s="10"/>
      <c r="N128" s="10"/>
    </row>
    <row r="129" spans="2:14" s="7" customFormat="1">
      <c r="B129" s="10"/>
      <c r="C129" s="10"/>
      <c r="D129" s="10"/>
      <c r="E129" s="10"/>
      <c r="F129" s="10"/>
      <c r="G129" s="10"/>
      <c r="H129" s="10"/>
      <c r="I129" s="10"/>
      <c r="J129" s="10"/>
      <c r="K129" s="10"/>
      <c r="L129" s="10"/>
      <c r="M129" s="10"/>
      <c r="N129" s="10"/>
    </row>
    <row r="130" spans="2:14" s="7" customFormat="1">
      <c r="B130" s="10"/>
      <c r="C130" s="10"/>
      <c r="D130" s="10"/>
      <c r="E130" s="10"/>
      <c r="F130" s="10"/>
      <c r="G130" s="10"/>
      <c r="H130" s="10"/>
      <c r="I130" s="10"/>
      <c r="J130" s="10"/>
      <c r="K130" s="10"/>
      <c r="L130" s="10"/>
      <c r="M130" s="10"/>
      <c r="N130" s="10"/>
    </row>
    <row r="131" spans="2:14" s="7" customFormat="1">
      <c r="B131" s="10"/>
      <c r="C131" s="10"/>
      <c r="D131" s="10"/>
      <c r="E131" s="10"/>
      <c r="F131" s="10"/>
      <c r="G131" s="10"/>
      <c r="H131" s="10"/>
      <c r="I131" s="10"/>
      <c r="J131" s="10"/>
      <c r="K131" s="10"/>
      <c r="L131" s="10"/>
      <c r="M131" s="10"/>
      <c r="N131" s="10"/>
    </row>
    <row r="132" spans="2:14" s="7" customFormat="1">
      <c r="B132" s="10"/>
      <c r="C132" s="10"/>
      <c r="D132" s="10"/>
      <c r="E132" s="10"/>
      <c r="F132" s="10"/>
      <c r="G132" s="10"/>
      <c r="H132" s="10"/>
      <c r="I132" s="10"/>
      <c r="J132" s="10"/>
      <c r="K132" s="10"/>
      <c r="L132" s="10"/>
      <c r="M132" s="10"/>
      <c r="N132" s="10"/>
    </row>
    <row r="133" spans="2:14" s="7" customFormat="1">
      <c r="B133" s="10"/>
      <c r="C133" s="10"/>
      <c r="D133" s="10"/>
      <c r="E133" s="10"/>
      <c r="F133" s="10"/>
      <c r="G133" s="10"/>
      <c r="H133" s="10"/>
      <c r="I133" s="10"/>
      <c r="J133" s="10"/>
      <c r="K133" s="10"/>
      <c r="L133" s="10"/>
      <c r="M133" s="10"/>
      <c r="N133" s="10"/>
    </row>
    <row r="134" spans="2:14" s="7" customFormat="1">
      <c r="B134" s="10"/>
      <c r="C134" s="10"/>
      <c r="D134" s="10"/>
      <c r="E134" s="10"/>
      <c r="F134" s="10"/>
      <c r="G134" s="10"/>
      <c r="H134" s="10"/>
      <c r="I134" s="10"/>
      <c r="J134" s="10"/>
      <c r="K134" s="10"/>
      <c r="L134" s="10"/>
      <c r="M134" s="10"/>
      <c r="N134" s="10"/>
    </row>
    <row r="135" spans="2:14" s="7" customFormat="1">
      <c r="B135" s="10"/>
      <c r="C135" s="10"/>
      <c r="D135" s="10"/>
      <c r="E135" s="10"/>
      <c r="F135" s="10"/>
      <c r="G135" s="10"/>
      <c r="H135" s="10"/>
      <c r="I135" s="10"/>
      <c r="J135" s="10"/>
      <c r="K135" s="10"/>
      <c r="L135" s="10"/>
      <c r="M135" s="10"/>
      <c r="N135" s="10"/>
    </row>
    <row r="136" spans="2:14" s="7" customFormat="1">
      <c r="B136" s="10"/>
      <c r="C136" s="10"/>
      <c r="D136" s="10"/>
      <c r="E136" s="10"/>
      <c r="F136" s="10"/>
      <c r="G136" s="10"/>
      <c r="H136" s="10"/>
      <c r="I136" s="10"/>
      <c r="J136" s="10"/>
      <c r="K136" s="10"/>
      <c r="L136" s="10"/>
      <c r="M136" s="10"/>
      <c r="N136" s="10"/>
    </row>
    <row r="137" spans="2:14" s="7" customFormat="1">
      <c r="B137" s="10"/>
      <c r="C137" s="10"/>
      <c r="D137" s="10"/>
      <c r="E137" s="10"/>
      <c r="F137" s="10"/>
      <c r="G137" s="10"/>
      <c r="H137" s="10"/>
      <c r="I137" s="10"/>
      <c r="J137" s="10"/>
      <c r="K137" s="10"/>
      <c r="L137" s="10"/>
      <c r="M137" s="10"/>
      <c r="N137" s="10"/>
    </row>
    <row r="138" spans="2:14" s="7" customFormat="1">
      <c r="B138" s="10"/>
      <c r="C138" s="10"/>
      <c r="D138" s="10"/>
      <c r="E138" s="10"/>
      <c r="F138" s="10"/>
      <c r="G138" s="10"/>
      <c r="H138" s="10"/>
      <c r="I138" s="10"/>
      <c r="J138" s="10"/>
      <c r="K138" s="10"/>
      <c r="L138" s="10"/>
      <c r="M138" s="10"/>
      <c r="N138" s="10"/>
    </row>
    <row r="139" spans="2:14" s="7" customFormat="1">
      <c r="B139" s="10"/>
      <c r="C139" s="10"/>
      <c r="D139" s="10"/>
      <c r="E139" s="10"/>
      <c r="F139" s="10"/>
      <c r="G139" s="10"/>
      <c r="H139" s="10"/>
      <c r="I139" s="10"/>
      <c r="J139" s="10"/>
      <c r="K139" s="10"/>
      <c r="L139" s="10"/>
      <c r="M139" s="10"/>
      <c r="N139" s="10"/>
    </row>
    <row r="140" spans="2:14" s="7" customFormat="1">
      <c r="B140" s="10"/>
      <c r="C140" s="10"/>
      <c r="D140" s="10"/>
      <c r="E140" s="10"/>
      <c r="F140" s="10"/>
      <c r="G140" s="10"/>
      <c r="H140" s="10"/>
      <c r="I140" s="10"/>
      <c r="J140" s="10"/>
      <c r="K140" s="10"/>
      <c r="L140" s="10"/>
      <c r="M140" s="10"/>
      <c r="N140" s="10"/>
    </row>
    <row r="141" spans="2:14" s="7" customFormat="1">
      <c r="B141" s="10"/>
      <c r="C141" s="10"/>
      <c r="D141" s="10"/>
      <c r="E141" s="10"/>
      <c r="F141" s="10"/>
      <c r="G141" s="10"/>
      <c r="H141" s="10"/>
      <c r="I141" s="10"/>
      <c r="J141" s="10"/>
      <c r="K141" s="10"/>
      <c r="L141" s="10"/>
      <c r="M141" s="10"/>
      <c r="N141" s="10"/>
    </row>
    <row r="142" spans="2:14" s="7" customFormat="1">
      <c r="B142" s="10"/>
      <c r="C142" s="10"/>
      <c r="D142" s="10"/>
      <c r="E142" s="10"/>
      <c r="F142" s="10"/>
      <c r="G142" s="10"/>
      <c r="H142" s="10"/>
      <c r="I142" s="10"/>
      <c r="J142" s="10"/>
      <c r="K142" s="10"/>
      <c r="L142" s="10"/>
      <c r="M142" s="10"/>
      <c r="N142" s="10"/>
    </row>
    <row r="143" spans="2:14" s="7" customFormat="1">
      <c r="B143" s="10"/>
      <c r="C143" s="10"/>
      <c r="D143" s="10"/>
      <c r="E143" s="10"/>
      <c r="F143" s="10"/>
      <c r="G143" s="10"/>
      <c r="H143" s="10"/>
      <c r="I143" s="10"/>
      <c r="J143" s="10"/>
      <c r="K143" s="10"/>
      <c r="L143" s="10"/>
      <c r="M143" s="10"/>
      <c r="N143" s="10"/>
    </row>
    <row r="144" spans="2:14" s="7" customFormat="1">
      <c r="B144" s="10"/>
      <c r="C144" s="10"/>
      <c r="D144" s="10"/>
      <c r="E144" s="10"/>
      <c r="F144" s="10"/>
      <c r="G144" s="10"/>
      <c r="H144" s="10"/>
      <c r="I144" s="10"/>
      <c r="J144" s="10"/>
      <c r="K144" s="10"/>
      <c r="L144" s="10"/>
      <c r="M144" s="10"/>
      <c r="N144" s="10"/>
    </row>
    <row r="145" spans="2:14" s="7" customFormat="1">
      <c r="B145" s="10"/>
      <c r="C145" s="10"/>
      <c r="D145" s="10"/>
      <c r="E145" s="10"/>
      <c r="F145" s="10"/>
      <c r="G145" s="10"/>
      <c r="H145" s="10"/>
      <c r="I145" s="10"/>
      <c r="J145" s="10"/>
      <c r="K145" s="10"/>
      <c r="L145" s="10"/>
      <c r="M145" s="10"/>
      <c r="N145" s="10"/>
    </row>
    <row r="146" spans="2:14" s="7" customFormat="1">
      <c r="B146" s="10"/>
      <c r="C146" s="10"/>
      <c r="D146" s="10"/>
      <c r="E146" s="10"/>
      <c r="F146" s="10"/>
      <c r="G146" s="10"/>
      <c r="H146" s="10"/>
      <c r="I146" s="10"/>
      <c r="J146" s="10"/>
      <c r="K146" s="10"/>
      <c r="L146" s="10"/>
      <c r="M146" s="10"/>
      <c r="N146" s="10"/>
    </row>
    <row r="147" spans="2:14" s="7" customFormat="1">
      <c r="B147" s="10"/>
      <c r="C147" s="10"/>
      <c r="D147" s="10"/>
      <c r="E147" s="10"/>
      <c r="F147" s="10"/>
      <c r="G147" s="10"/>
      <c r="H147" s="10"/>
      <c r="I147" s="10"/>
      <c r="J147" s="10"/>
      <c r="K147" s="10"/>
      <c r="L147" s="10"/>
      <c r="M147" s="10"/>
      <c r="N147" s="10"/>
    </row>
    <row r="148" spans="2:14" s="7" customFormat="1">
      <c r="B148" s="10"/>
      <c r="C148" s="10"/>
      <c r="D148" s="10"/>
      <c r="E148" s="10"/>
      <c r="F148" s="10"/>
      <c r="G148" s="10"/>
      <c r="H148" s="10"/>
      <c r="I148" s="10"/>
      <c r="J148" s="10"/>
      <c r="K148" s="10"/>
      <c r="L148" s="10"/>
      <c r="M148" s="10"/>
      <c r="N148" s="10"/>
    </row>
    <row r="149" spans="2:14" s="7" customFormat="1">
      <c r="B149" s="10"/>
      <c r="C149" s="10"/>
      <c r="D149" s="10"/>
      <c r="E149" s="10"/>
      <c r="F149" s="10"/>
      <c r="G149" s="10"/>
      <c r="H149" s="10"/>
      <c r="I149" s="10"/>
      <c r="J149" s="10"/>
      <c r="K149" s="10"/>
      <c r="L149" s="10"/>
      <c r="M149" s="10"/>
      <c r="N149" s="10"/>
    </row>
    <row r="150" spans="2:14" s="7" customFormat="1">
      <c r="B150" s="10"/>
      <c r="C150" s="10"/>
      <c r="D150" s="10"/>
      <c r="E150" s="10"/>
      <c r="F150" s="10"/>
      <c r="G150" s="10"/>
      <c r="H150" s="10"/>
      <c r="I150" s="10"/>
      <c r="J150" s="10"/>
      <c r="K150" s="10"/>
      <c r="L150" s="10"/>
      <c r="M150" s="10"/>
      <c r="N150" s="10"/>
    </row>
    <row r="151" spans="2:14" s="7" customFormat="1">
      <c r="B151" s="10"/>
      <c r="C151" s="10"/>
      <c r="D151" s="10"/>
      <c r="E151" s="10"/>
      <c r="F151" s="10"/>
      <c r="G151" s="10"/>
      <c r="H151" s="10"/>
      <c r="I151" s="10"/>
      <c r="J151" s="10"/>
      <c r="K151" s="10"/>
      <c r="L151" s="10"/>
      <c r="M151" s="10"/>
      <c r="N151" s="10"/>
    </row>
    <row r="152" spans="2:14" s="7" customFormat="1">
      <c r="B152" s="10"/>
      <c r="C152" s="10"/>
      <c r="D152" s="10"/>
      <c r="E152" s="10"/>
      <c r="F152" s="10"/>
      <c r="G152" s="10"/>
      <c r="H152" s="10"/>
      <c r="I152" s="10"/>
      <c r="J152" s="10"/>
      <c r="K152" s="10"/>
      <c r="L152" s="10"/>
      <c r="M152" s="10"/>
      <c r="N152" s="10"/>
    </row>
    <row r="153" spans="2:14" s="7" customFormat="1">
      <c r="B153" s="10"/>
      <c r="C153" s="10"/>
      <c r="D153" s="10"/>
      <c r="E153" s="10"/>
      <c r="F153" s="10"/>
      <c r="G153" s="10"/>
      <c r="H153" s="10"/>
      <c r="I153" s="10"/>
      <c r="J153" s="10"/>
      <c r="K153" s="10"/>
      <c r="L153" s="10"/>
      <c r="M153" s="10"/>
      <c r="N153" s="10"/>
    </row>
    <row r="154" spans="2:14" s="7" customFormat="1">
      <c r="B154" s="10"/>
      <c r="C154" s="10"/>
      <c r="D154" s="10"/>
      <c r="E154" s="10"/>
      <c r="F154" s="10"/>
      <c r="G154" s="10"/>
      <c r="H154" s="10"/>
      <c r="I154" s="10"/>
      <c r="J154" s="10"/>
      <c r="K154" s="10"/>
      <c r="L154" s="10"/>
      <c r="M154" s="10"/>
      <c r="N154" s="10"/>
    </row>
    <row r="155" spans="2:14" s="7" customFormat="1">
      <c r="B155" s="10"/>
      <c r="C155" s="10"/>
      <c r="D155" s="10"/>
      <c r="E155" s="10"/>
      <c r="F155" s="10"/>
      <c r="G155" s="10"/>
      <c r="H155" s="10"/>
      <c r="I155" s="10"/>
      <c r="J155" s="10"/>
      <c r="K155" s="10"/>
      <c r="L155" s="10"/>
      <c r="M155" s="10"/>
      <c r="N155" s="10"/>
    </row>
    <row r="156" spans="2:14" s="7" customFormat="1">
      <c r="B156" s="10"/>
      <c r="C156" s="10"/>
      <c r="D156" s="10"/>
      <c r="E156" s="10"/>
      <c r="F156" s="10"/>
      <c r="G156" s="10"/>
      <c r="H156" s="10"/>
      <c r="I156" s="10"/>
      <c r="J156" s="10"/>
      <c r="K156" s="10"/>
      <c r="L156" s="10"/>
      <c r="M156" s="10"/>
      <c r="N156" s="10"/>
    </row>
    <row r="157" spans="2:14" s="7" customFormat="1">
      <c r="B157" s="10"/>
      <c r="C157" s="10"/>
      <c r="D157" s="10"/>
      <c r="E157" s="10"/>
      <c r="F157" s="10"/>
      <c r="G157" s="10"/>
      <c r="H157" s="10"/>
      <c r="I157" s="10"/>
      <c r="J157" s="10"/>
      <c r="K157" s="10"/>
      <c r="L157" s="10"/>
      <c r="M157" s="10"/>
      <c r="N157" s="10"/>
    </row>
    <row r="158" spans="2:14" s="7" customFormat="1">
      <c r="B158" s="10"/>
      <c r="C158" s="10"/>
      <c r="D158" s="10"/>
      <c r="E158" s="10"/>
      <c r="F158" s="10"/>
      <c r="G158" s="10"/>
      <c r="H158" s="10"/>
      <c r="I158" s="10"/>
      <c r="J158" s="10"/>
      <c r="K158" s="10"/>
      <c r="L158" s="10"/>
      <c r="M158" s="10"/>
      <c r="N158" s="10"/>
    </row>
    <row r="159" spans="2:14" s="7" customFormat="1">
      <c r="B159" s="10"/>
      <c r="C159" s="10"/>
      <c r="D159" s="10"/>
      <c r="E159" s="10"/>
      <c r="F159" s="10"/>
      <c r="G159" s="10"/>
      <c r="H159" s="10"/>
      <c r="I159" s="10"/>
      <c r="J159" s="10"/>
      <c r="K159" s="10"/>
      <c r="L159" s="10"/>
      <c r="M159" s="10"/>
      <c r="N159" s="10"/>
    </row>
    <row r="160" spans="2:14" s="7" customFormat="1">
      <c r="B160" s="10"/>
      <c r="C160" s="10"/>
      <c r="D160" s="10"/>
      <c r="E160" s="10"/>
      <c r="F160" s="10"/>
      <c r="G160" s="10"/>
      <c r="H160" s="10"/>
      <c r="I160" s="10"/>
      <c r="J160" s="10"/>
      <c r="K160" s="10"/>
      <c r="L160" s="10"/>
      <c r="M160" s="10"/>
      <c r="N160" s="10"/>
    </row>
    <row r="161" spans="2:14" s="7" customFormat="1">
      <c r="B161" s="10"/>
      <c r="C161" s="10"/>
      <c r="D161" s="10"/>
      <c r="E161" s="10"/>
      <c r="F161" s="10"/>
      <c r="G161" s="10"/>
      <c r="H161" s="10"/>
      <c r="I161" s="10"/>
      <c r="J161" s="10"/>
      <c r="K161" s="10"/>
      <c r="L161" s="10"/>
      <c r="M161" s="10"/>
      <c r="N161" s="10"/>
    </row>
    <row r="162" spans="2:14" s="7" customFormat="1">
      <c r="B162" s="10"/>
      <c r="C162" s="10"/>
      <c r="D162" s="10"/>
      <c r="E162" s="10"/>
      <c r="F162" s="10"/>
      <c r="G162" s="10"/>
      <c r="H162" s="10"/>
      <c r="I162" s="10"/>
      <c r="J162" s="10"/>
      <c r="K162" s="10"/>
      <c r="L162" s="10"/>
      <c r="M162" s="10"/>
      <c r="N162" s="10"/>
    </row>
    <row r="163" spans="2:14" s="7" customFormat="1">
      <c r="B163" s="10"/>
      <c r="C163" s="10"/>
      <c r="D163" s="10"/>
      <c r="E163" s="10"/>
      <c r="F163" s="10"/>
      <c r="G163" s="10"/>
      <c r="H163" s="10"/>
      <c r="I163" s="10"/>
      <c r="J163" s="10"/>
      <c r="K163" s="10"/>
      <c r="L163" s="10"/>
      <c r="M163" s="10"/>
      <c r="N163" s="10"/>
    </row>
    <row r="164" spans="2:14" s="7" customFormat="1">
      <c r="B164" s="10"/>
      <c r="C164" s="10"/>
      <c r="D164" s="10"/>
      <c r="E164" s="10"/>
      <c r="F164" s="10"/>
      <c r="G164" s="10"/>
      <c r="H164" s="10"/>
      <c r="I164" s="10"/>
      <c r="J164" s="10"/>
      <c r="K164" s="10"/>
      <c r="L164" s="10"/>
      <c r="M164" s="10"/>
      <c r="N164" s="10"/>
    </row>
    <row r="165" spans="2:14" s="7" customFormat="1">
      <c r="B165" s="10"/>
      <c r="C165" s="10"/>
      <c r="D165" s="10"/>
      <c r="E165" s="10"/>
      <c r="F165" s="10"/>
      <c r="G165" s="10"/>
      <c r="H165" s="10"/>
      <c r="I165" s="10"/>
      <c r="J165" s="10"/>
      <c r="K165" s="10"/>
      <c r="L165" s="10"/>
      <c r="M165" s="10"/>
      <c r="N165" s="10"/>
    </row>
    <row r="166" spans="2:14" s="7" customFormat="1">
      <c r="B166" s="10"/>
      <c r="C166" s="10"/>
      <c r="D166" s="10"/>
      <c r="E166" s="10"/>
      <c r="F166" s="10"/>
      <c r="G166" s="10"/>
      <c r="H166" s="10"/>
      <c r="I166" s="10"/>
      <c r="J166" s="10"/>
      <c r="K166" s="10"/>
      <c r="L166" s="10"/>
      <c r="M166" s="10"/>
      <c r="N166" s="10"/>
    </row>
    <row r="167" spans="2:14" s="7" customFormat="1">
      <c r="B167" s="10"/>
      <c r="C167" s="10"/>
      <c r="D167" s="10"/>
      <c r="E167" s="10"/>
      <c r="F167" s="10"/>
      <c r="G167" s="10"/>
      <c r="H167" s="10"/>
      <c r="I167" s="10"/>
      <c r="J167" s="10"/>
      <c r="K167" s="10"/>
      <c r="L167" s="10"/>
      <c r="M167" s="10"/>
      <c r="N167" s="10"/>
    </row>
    <row r="168" spans="2:14" s="7" customFormat="1">
      <c r="B168" s="10"/>
      <c r="C168" s="10"/>
      <c r="D168" s="10"/>
      <c r="E168" s="10"/>
      <c r="F168" s="10"/>
      <c r="G168" s="10"/>
      <c r="H168" s="10"/>
      <c r="I168" s="10"/>
      <c r="J168" s="10"/>
      <c r="K168" s="10"/>
      <c r="L168" s="10"/>
      <c r="M168" s="10"/>
      <c r="N168" s="10"/>
    </row>
    <row r="169" spans="2:14" s="7" customFormat="1">
      <c r="B169" s="10"/>
      <c r="C169" s="10"/>
      <c r="D169" s="10"/>
      <c r="E169" s="10"/>
      <c r="F169" s="10"/>
      <c r="G169" s="10"/>
      <c r="H169" s="10"/>
      <c r="I169" s="10"/>
      <c r="J169" s="10"/>
      <c r="K169" s="10"/>
      <c r="L169" s="10"/>
      <c r="M169" s="10"/>
      <c r="N169" s="10"/>
    </row>
    <row r="170" spans="2:14" s="7" customFormat="1">
      <c r="B170" s="10"/>
      <c r="C170" s="10"/>
      <c r="D170" s="10"/>
      <c r="E170" s="10"/>
      <c r="F170" s="10"/>
      <c r="G170" s="10"/>
      <c r="H170" s="10"/>
      <c r="I170" s="10"/>
      <c r="J170" s="10"/>
      <c r="K170" s="10"/>
      <c r="L170" s="10"/>
      <c r="M170" s="10"/>
      <c r="N170" s="10"/>
    </row>
    <row r="171" spans="2:14" s="7" customFormat="1">
      <c r="B171" s="10"/>
      <c r="C171" s="10"/>
      <c r="D171" s="10"/>
      <c r="E171" s="10"/>
      <c r="F171" s="10"/>
      <c r="G171" s="10"/>
      <c r="H171" s="10"/>
      <c r="I171" s="10"/>
      <c r="J171" s="10"/>
      <c r="K171" s="10"/>
      <c r="L171" s="10"/>
      <c r="M171" s="10"/>
      <c r="N171" s="10"/>
    </row>
    <row r="172" spans="2:14" s="7" customFormat="1">
      <c r="B172" s="10"/>
      <c r="C172" s="10"/>
      <c r="D172" s="10"/>
      <c r="E172" s="10"/>
      <c r="F172" s="10"/>
      <c r="G172" s="10"/>
      <c r="H172" s="10"/>
      <c r="I172" s="10"/>
      <c r="J172" s="10"/>
      <c r="K172" s="10"/>
      <c r="L172" s="10"/>
      <c r="M172" s="10"/>
      <c r="N172" s="10"/>
    </row>
    <row r="173" spans="2:14" s="7" customFormat="1">
      <c r="B173" s="10"/>
      <c r="C173" s="10"/>
      <c r="D173" s="10"/>
      <c r="E173" s="10"/>
      <c r="F173" s="10"/>
      <c r="G173" s="10"/>
      <c r="H173" s="10"/>
      <c r="I173" s="10"/>
      <c r="J173" s="10"/>
      <c r="K173" s="10"/>
      <c r="L173" s="10"/>
      <c r="M173" s="10"/>
      <c r="N173" s="10"/>
    </row>
  </sheetData>
  <sheetProtection selectLockedCells="1"/>
  <mergeCells count="18">
    <mergeCell ref="B9:N9"/>
    <mergeCell ref="B1:N1"/>
    <mergeCell ref="B4:N4"/>
    <mergeCell ref="B6:N6"/>
    <mergeCell ref="B7:N7"/>
    <mergeCell ref="B8:N8"/>
    <mergeCell ref="C24:C25"/>
    <mergeCell ref="D24:D25"/>
    <mergeCell ref="B26:B27"/>
    <mergeCell ref="B10:N10"/>
    <mergeCell ref="B11:N11"/>
    <mergeCell ref="B12:N12"/>
    <mergeCell ref="C16:N16"/>
    <mergeCell ref="C17:N17"/>
    <mergeCell ref="C18:N18"/>
    <mergeCell ref="C19:N19"/>
    <mergeCell ref="E24:F24"/>
    <mergeCell ref="G24:H24"/>
  </mergeCells>
  <phoneticPr fontId="1"/>
  <dataValidations count="1">
    <dataValidation imeMode="off" allowBlank="1" showInputMessage="1" showErrorMessage="1" sqref="D26:F26 G26:H26" xr:uid="{00000000-0002-0000-0500-000000000000}"/>
  </dataValidations>
  <pageMargins left="0.39370078740157483" right="0.39370078740157483" top="0.78740157480314965" bottom="0.78740157480314965" header="0.31496062992125984" footer="0.31496062992125984"/>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00B0F0"/>
    <pageSetUpPr fitToPage="1"/>
  </sheetPr>
  <dimension ref="A1:AI166"/>
  <sheetViews>
    <sheetView view="pageBreakPreview" topLeftCell="A125" zoomScale="96" zoomScaleNormal="100" zoomScaleSheetLayoutView="96" workbookViewId="0">
      <selection activeCell="Q131" sqref="Q131"/>
    </sheetView>
  </sheetViews>
  <sheetFormatPr defaultRowHeight="13"/>
  <cols>
    <col min="1" max="1" width="1.6328125" customWidth="1"/>
    <col min="2" max="3" width="9.6328125" style="1" customWidth="1"/>
    <col min="4" max="14" width="6.7265625" style="1" customWidth="1"/>
    <col min="15" max="15" width="1.6328125" customWidth="1"/>
    <col min="16" max="16" width="9" style="7"/>
    <col min="17" max="26" width="6.6328125" style="7" customWidth="1"/>
    <col min="27" max="35" width="9" style="7"/>
  </cols>
  <sheetData>
    <row r="1" spans="1:35" ht="5.15" customHeight="1">
      <c r="A1" s="3"/>
      <c r="B1" s="972"/>
      <c r="C1" s="972"/>
      <c r="D1" s="972"/>
      <c r="E1" s="972"/>
      <c r="F1" s="972"/>
      <c r="G1" s="972"/>
      <c r="H1" s="972"/>
      <c r="I1" s="972"/>
      <c r="J1" s="972"/>
      <c r="K1" s="972"/>
      <c r="L1" s="972"/>
      <c r="M1" s="972"/>
      <c r="N1" s="972"/>
      <c r="O1" s="3"/>
    </row>
    <row r="2" spans="1:35" ht="16.5">
      <c r="A2" s="3"/>
      <c r="B2" s="24" t="str">
        <f>'4_調査結果から（分析）'!B2</f>
        <v>令和６年度　長吉六反中学校のあゆみ</v>
      </c>
      <c r="C2" s="24"/>
      <c r="D2" s="24"/>
      <c r="E2" s="24"/>
      <c r="F2" s="24"/>
      <c r="G2" s="24"/>
      <c r="H2" s="24"/>
      <c r="I2" s="24"/>
      <c r="J2" s="24"/>
      <c r="K2" s="24"/>
      <c r="L2" s="24"/>
      <c r="M2" s="24"/>
      <c r="N2" s="24"/>
      <c r="O2" s="3"/>
      <c r="Q2" s="263"/>
    </row>
    <row r="3" spans="1:35" ht="16.5">
      <c r="A3" s="3"/>
      <c r="B3" s="24" t="s">
        <v>14</v>
      </c>
      <c r="C3" s="24"/>
      <c r="D3" s="24"/>
      <c r="E3" s="24"/>
      <c r="F3" s="24"/>
      <c r="G3" s="24"/>
      <c r="H3" s="24"/>
      <c r="I3" s="24"/>
      <c r="J3" s="24"/>
      <c r="K3" s="24"/>
      <c r="L3" s="24"/>
      <c r="M3" s="24"/>
      <c r="N3" s="24"/>
      <c r="O3" s="3"/>
    </row>
    <row r="4" spans="1:35" ht="5.15" customHeight="1">
      <c r="A4" s="3"/>
      <c r="B4" s="972"/>
      <c r="C4" s="972"/>
      <c r="D4" s="972"/>
      <c r="E4" s="972"/>
      <c r="F4" s="972"/>
      <c r="G4" s="972"/>
      <c r="H4" s="972"/>
      <c r="I4" s="972"/>
      <c r="J4" s="972"/>
      <c r="K4" s="972"/>
      <c r="L4" s="972"/>
      <c r="M4" s="972"/>
      <c r="N4" s="972"/>
      <c r="O4" s="3"/>
    </row>
    <row r="5" spans="1:35" ht="20.149999999999999" customHeight="1">
      <c r="A5" s="3"/>
      <c r="B5" s="3"/>
      <c r="C5" s="3"/>
      <c r="D5" s="3"/>
      <c r="E5" s="3"/>
      <c r="F5" s="3"/>
      <c r="G5" s="3"/>
      <c r="H5" s="3"/>
      <c r="I5" s="3"/>
      <c r="J5" s="3"/>
      <c r="K5" s="3"/>
      <c r="L5" s="3"/>
      <c r="M5" s="3"/>
      <c r="N5" s="3"/>
      <c r="O5" s="3"/>
    </row>
    <row r="6" spans="1:35" s="30" customFormat="1" ht="18" customHeight="1">
      <c r="A6" s="28"/>
      <c r="B6" s="973" t="s">
        <v>259</v>
      </c>
      <c r="C6" s="973"/>
      <c r="D6" s="973"/>
      <c r="E6" s="973"/>
      <c r="F6" s="973"/>
      <c r="G6" s="973"/>
      <c r="H6" s="973"/>
      <c r="I6" s="973"/>
      <c r="J6" s="973"/>
      <c r="K6" s="973"/>
      <c r="L6" s="973"/>
      <c r="M6" s="973"/>
      <c r="N6" s="973"/>
      <c r="O6" s="28"/>
      <c r="P6" s="8"/>
      <c r="Q6" s="203"/>
      <c r="R6" s="8"/>
      <c r="S6" s="8"/>
      <c r="T6" s="8"/>
      <c r="U6" s="8"/>
      <c r="V6" s="8"/>
      <c r="W6" s="8"/>
      <c r="X6" s="8"/>
      <c r="Y6" s="8"/>
      <c r="Z6" s="8"/>
      <c r="AA6" s="8"/>
      <c r="AB6" s="8"/>
      <c r="AC6" s="8"/>
      <c r="AD6" s="8"/>
      <c r="AE6" s="8"/>
      <c r="AF6" s="8"/>
      <c r="AG6" s="8"/>
      <c r="AH6" s="8"/>
      <c r="AI6" s="8"/>
    </row>
    <row r="7" spans="1:35" s="30" customFormat="1" ht="18" customHeight="1">
      <c r="A7" s="28"/>
      <c r="B7" s="965" t="s">
        <v>317</v>
      </c>
      <c r="C7" s="965"/>
      <c r="D7" s="965"/>
      <c r="E7" s="965"/>
      <c r="F7" s="965"/>
      <c r="G7" s="965"/>
      <c r="H7" s="965"/>
      <c r="I7" s="965"/>
      <c r="J7" s="965"/>
      <c r="K7" s="965"/>
      <c r="L7" s="965"/>
      <c r="M7" s="965"/>
      <c r="N7" s="965"/>
      <c r="O7" s="28"/>
      <c r="P7" s="8"/>
      <c r="Q7" s="8"/>
      <c r="R7" s="8"/>
      <c r="S7" s="8"/>
      <c r="T7" s="8"/>
      <c r="U7" s="8"/>
      <c r="V7" s="8"/>
      <c r="W7" s="8"/>
      <c r="X7" s="8"/>
      <c r="Y7" s="8"/>
      <c r="Z7" s="8"/>
      <c r="AA7" s="8"/>
      <c r="AB7" s="8"/>
      <c r="AC7" s="8"/>
      <c r="AD7" s="8"/>
      <c r="AE7" s="8"/>
      <c r="AF7" s="8"/>
      <c r="AG7" s="8"/>
      <c r="AH7" s="8"/>
      <c r="AI7" s="8"/>
    </row>
    <row r="8" spans="1:35" s="30" customFormat="1" ht="18" customHeight="1">
      <c r="A8" s="28"/>
      <c r="B8" s="965" t="s">
        <v>260</v>
      </c>
      <c r="C8" s="965"/>
      <c r="D8" s="965"/>
      <c r="E8" s="965"/>
      <c r="F8" s="965"/>
      <c r="G8" s="965"/>
      <c r="H8" s="965"/>
      <c r="I8" s="965"/>
      <c r="J8" s="965"/>
      <c r="K8" s="965"/>
      <c r="L8" s="965"/>
      <c r="M8" s="965"/>
      <c r="N8" s="965"/>
      <c r="O8" s="28"/>
      <c r="P8" s="8"/>
      <c r="Q8" s="8"/>
      <c r="R8" s="8"/>
      <c r="S8" s="8"/>
      <c r="T8" s="8"/>
      <c r="U8" s="8"/>
      <c r="V8" s="8"/>
      <c r="W8" s="8"/>
      <c r="X8" s="8"/>
      <c r="Y8" s="8"/>
      <c r="Z8" s="8"/>
      <c r="AA8" s="8"/>
      <c r="AB8" s="8"/>
      <c r="AC8" s="8"/>
      <c r="AD8" s="8"/>
      <c r="AE8" s="8"/>
      <c r="AF8" s="8"/>
      <c r="AG8" s="8"/>
      <c r="AH8" s="8"/>
      <c r="AI8" s="8"/>
    </row>
    <row r="9" spans="1:35" s="30" customFormat="1" ht="18" customHeight="1">
      <c r="A9" s="28"/>
      <c r="B9" s="965" t="s">
        <v>262</v>
      </c>
      <c r="C9" s="965"/>
      <c r="D9" s="965"/>
      <c r="E9" s="965"/>
      <c r="F9" s="965"/>
      <c r="G9" s="965"/>
      <c r="H9" s="965"/>
      <c r="I9" s="965"/>
      <c r="J9" s="965"/>
      <c r="K9" s="965"/>
      <c r="L9" s="965"/>
      <c r="M9" s="965"/>
      <c r="N9" s="965"/>
      <c r="O9" s="28"/>
      <c r="P9" s="8"/>
      <c r="Q9" s="8"/>
      <c r="R9" s="8"/>
      <c r="S9" s="8"/>
      <c r="T9" s="8"/>
      <c r="U9" s="8"/>
      <c r="V9" s="8"/>
      <c r="W9" s="8"/>
      <c r="X9" s="8"/>
      <c r="Y9" s="8"/>
      <c r="Z9" s="8"/>
      <c r="AA9" s="8"/>
      <c r="AB9" s="8"/>
      <c r="AC9" s="8"/>
      <c r="AD9" s="8"/>
      <c r="AE9" s="8"/>
      <c r="AF9" s="8"/>
      <c r="AG9" s="8"/>
      <c r="AH9" s="8"/>
      <c r="AI9" s="8"/>
    </row>
    <row r="10" spans="1:35" s="30" customFormat="1" ht="18" customHeight="1">
      <c r="A10" s="28"/>
      <c r="B10" s="965" t="s">
        <v>263</v>
      </c>
      <c r="C10" s="965"/>
      <c r="D10" s="965"/>
      <c r="E10" s="965"/>
      <c r="F10" s="965"/>
      <c r="G10" s="965"/>
      <c r="H10" s="965"/>
      <c r="I10" s="965"/>
      <c r="J10" s="965"/>
      <c r="K10" s="965"/>
      <c r="L10" s="965"/>
      <c r="M10" s="965"/>
      <c r="N10" s="965"/>
      <c r="O10" s="28"/>
      <c r="P10" s="8"/>
      <c r="Q10" s="8"/>
      <c r="R10" s="8"/>
      <c r="S10" s="8"/>
      <c r="T10" s="8"/>
      <c r="U10" s="8"/>
      <c r="V10" s="8"/>
      <c r="W10" s="8"/>
      <c r="X10" s="8"/>
      <c r="Y10" s="8"/>
      <c r="Z10" s="8"/>
      <c r="AA10" s="8"/>
      <c r="AB10" s="8"/>
      <c r="AC10" s="8"/>
      <c r="AD10" s="8"/>
      <c r="AE10" s="8"/>
      <c r="AF10" s="8"/>
      <c r="AG10" s="8"/>
      <c r="AH10" s="8"/>
      <c r="AI10" s="8"/>
    </row>
    <row r="11" spans="1:35" s="30" customFormat="1" ht="18" customHeight="1">
      <c r="A11" s="28"/>
      <c r="B11" s="965" t="s">
        <v>265</v>
      </c>
      <c r="C11" s="965"/>
      <c r="D11" s="965"/>
      <c r="E11" s="965"/>
      <c r="F11" s="965"/>
      <c r="G11" s="965"/>
      <c r="H11" s="965"/>
      <c r="I11" s="965"/>
      <c r="J11" s="965"/>
      <c r="K11" s="965"/>
      <c r="L11" s="965"/>
      <c r="M11" s="965"/>
      <c r="N11" s="965"/>
      <c r="O11" s="28"/>
      <c r="P11" s="8"/>
      <c r="Q11" s="8"/>
      <c r="R11" s="8"/>
      <c r="S11" s="8"/>
      <c r="T11" s="8"/>
      <c r="U11" s="8"/>
      <c r="V11" s="8"/>
      <c r="W11" s="8"/>
      <c r="X11" s="8"/>
      <c r="Y11" s="8"/>
      <c r="Z11" s="8"/>
      <c r="AA11" s="8"/>
      <c r="AB11" s="8"/>
      <c r="AC11" s="8"/>
      <c r="AD11" s="8"/>
      <c r="AE11" s="8"/>
      <c r="AF11" s="8"/>
      <c r="AG11" s="8"/>
      <c r="AH11" s="8"/>
      <c r="AI11" s="8"/>
    </row>
    <row r="12" spans="1:35" s="30" customFormat="1" ht="18" customHeight="1">
      <c r="A12" s="28"/>
      <c r="B12" s="965" t="s">
        <v>266</v>
      </c>
      <c r="C12" s="965"/>
      <c r="D12" s="965"/>
      <c r="E12" s="965"/>
      <c r="F12" s="965"/>
      <c r="G12" s="965"/>
      <c r="H12" s="965"/>
      <c r="I12" s="965"/>
      <c r="J12" s="965"/>
      <c r="K12" s="965"/>
      <c r="L12" s="965"/>
      <c r="M12" s="965"/>
      <c r="N12" s="965"/>
      <c r="O12" s="28"/>
      <c r="P12" s="8"/>
      <c r="Q12" s="8"/>
      <c r="R12" s="8"/>
      <c r="S12" s="8"/>
      <c r="T12" s="8"/>
      <c r="U12" s="8"/>
      <c r="V12" s="8"/>
      <c r="W12" s="8"/>
      <c r="X12" s="8"/>
      <c r="Y12" s="8"/>
      <c r="Z12" s="8"/>
      <c r="AA12" s="8"/>
      <c r="AB12" s="8"/>
      <c r="AC12" s="8"/>
      <c r="AD12" s="8"/>
      <c r="AE12" s="8"/>
      <c r="AF12" s="8"/>
      <c r="AG12" s="8"/>
      <c r="AH12" s="8"/>
      <c r="AI12" s="8"/>
    </row>
    <row r="13" spans="1:35" s="30" customFormat="1" ht="11.25" customHeight="1" thickBot="1">
      <c r="A13" s="28"/>
      <c r="B13" s="28"/>
      <c r="C13" s="28"/>
      <c r="D13" s="28"/>
      <c r="E13" s="28"/>
      <c r="F13" s="28"/>
      <c r="G13" s="28"/>
      <c r="H13" s="28"/>
      <c r="I13" s="28"/>
      <c r="J13" s="28"/>
      <c r="K13" s="28"/>
      <c r="L13" s="28"/>
      <c r="M13" s="28"/>
      <c r="N13" s="28"/>
      <c r="O13" s="28"/>
      <c r="P13" s="8"/>
      <c r="Q13" s="8"/>
      <c r="R13" s="8"/>
      <c r="S13" s="8"/>
      <c r="T13" s="8"/>
      <c r="U13" s="8"/>
      <c r="V13" s="8"/>
      <c r="W13" s="8"/>
      <c r="X13" s="8"/>
      <c r="Y13" s="8"/>
      <c r="Z13" s="8"/>
      <c r="AA13" s="8"/>
      <c r="AB13" s="8"/>
      <c r="AC13" s="8"/>
      <c r="AD13" s="8"/>
      <c r="AE13" s="8"/>
      <c r="AF13" s="8"/>
      <c r="AG13" s="8"/>
      <c r="AH13" s="8"/>
      <c r="AI13" s="8"/>
    </row>
    <row r="14" spans="1:35" s="30" customFormat="1" ht="5.15" customHeight="1">
      <c r="A14" s="28"/>
      <c r="B14" s="62"/>
      <c r="C14" s="63"/>
      <c r="D14" s="63"/>
      <c r="E14" s="63"/>
      <c r="F14" s="63"/>
      <c r="G14" s="63"/>
      <c r="H14" s="63"/>
      <c r="I14" s="63"/>
      <c r="J14" s="63"/>
      <c r="K14" s="63"/>
      <c r="L14" s="63"/>
      <c r="M14" s="63"/>
      <c r="N14" s="64"/>
      <c r="O14" s="28"/>
      <c r="P14" s="8"/>
      <c r="Q14" s="8"/>
      <c r="R14" s="8"/>
      <c r="S14" s="8"/>
      <c r="T14" s="8"/>
      <c r="U14" s="8"/>
      <c r="V14" s="8"/>
      <c r="W14" s="8"/>
      <c r="X14" s="8"/>
      <c r="Y14" s="8"/>
      <c r="Z14" s="8"/>
      <c r="AA14" s="8"/>
      <c r="AB14" s="8"/>
      <c r="AC14" s="8"/>
      <c r="AD14" s="8"/>
      <c r="AE14" s="8"/>
      <c r="AF14" s="8"/>
      <c r="AG14" s="8"/>
      <c r="AH14" s="8"/>
      <c r="AI14" s="8"/>
    </row>
    <row r="15" spans="1:35" ht="18" customHeight="1">
      <c r="A15" s="3"/>
      <c r="B15" s="65" t="s">
        <v>29</v>
      </c>
      <c r="C15" s="66"/>
      <c r="D15" s="66"/>
      <c r="E15" s="66"/>
      <c r="F15" s="66"/>
      <c r="G15" s="66"/>
      <c r="H15" s="66"/>
      <c r="I15" s="66"/>
      <c r="J15" s="66"/>
      <c r="K15" s="67"/>
      <c r="L15" s="67"/>
      <c r="M15" s="67"/>
      <c r="N15" s="68"/>
      <c r="O15" s="3"/>
    </row>
    <row r="16" spans="1:35" s="61" customFormat="1" ht="18" customHeight="1">
      <c r="A16" s="59"/>
      <c r="B16" s="69"/>
      <c r="C16" s="966" t="s">
        <v>312</v>
      </c>
      <c r="D16" s="966"/>
      <c r="E16" s="966"/>
      <c r="F16" s="966"/>
      <c r="G16" s="966"/>
      <c r="H16" s="966"/>
      <c r="I16" s="966"/>
      <c r="J16" s="966"/>
      <c r="K16" s="966"/>
      <c r="L16" s="966"/>
      <c r="M16" s="966"/>
      <c r="N16" s="967"/>
      <c r="O16" s="59"/>
      <c r="P16" s="60"/>
      <c r="Q16" s="60"/>
      <c r="R16" s="60"/>
      <c r="S16" s="60"/>
      <c r="T16" s="60"/>
      <c r="U16" s="60"/>
      <c r="V16" s="60"/>
      <c r="W16" s="60"/>
      <c r="X16" s="60"/>
      <c r="Y16" s="60"/>
      <c r="Z16" s="60"/>
      <c r="AA16" s="60"/>
      <c r="AB16" s="60"/>
      <c r="AC16" s="60"/>
      <c r="AD16" s="60"/>
      <c r="AE16" s="60"/>
      <c r="AF16" s="60"/>
      <c r="AG16" s="60"/>
      <c r="AH16" s="60"/>
      <c r="AI16" s="60"/>
    </row>
    <row r="17" spans="1:35" s="61" customFormat="1" ht="18" customHeight="1">
      <c r="A17" s="59"/>
      <c r="B17" s="70" t="s">
        <v>17</v>
      </c>
      <c r="C17" s="966" t="s">
        <v>313</v>
      </c>
      <c r="D17" s="966"/>
      <c r="E17" s="966"/>
      <c r="F17" s="966"/>
      <c r="G17" s="966"/>
      <c r="H17" s="966"/>
      <c r="I17" s="966"/>
      <c r="J17" s="966"/>
      <c r="K17" s="966"/>
      <c r="L17" s="966"/>
      <c r="M17" s="966"/>
      <c r="N17" s="967"/>
      <c r="O17" s="59"/>
      <c r="P17" s="60"/>
      <c r="Q17" s="60"/>
      <c r="R17" s="60"/>
      <c r="S17" s="60"/>
      <c r="T17" s="60"/>
      <c r="U17" s="60"/>
      <c r="V17" s="60"/>
      <c r="W17" s="60"/>
      <c r="X17" s="60"/>
      <c r="Y17" s="60"/>
      <c r="Z17" s="60"/>
      <c r="AA17" s="60"/>
      <c r="AB17" s="60"/>
      <c r="AC17" s="60"/>
      <c r="AD17" s="60"/>
      <c r="AE17" s="60"/>
      <c r="AF17" s="60"/>
      <c r="AG17" s="60"/>
      <c r="AH17" s="60"/>
      <c r="AI17" s="60"/>
    </row>
    <row r="18" spans="1:35" s="61" customFormat="1" ht="18" customHeight="1">
      <c r="A18" s="59"/>
      <c r="B18" s="69"/>
      <c r="C18" s="966" t="s">
        <v>740</v>
      </c>
      <c r="D18" s="966"/>
      <c r="E18" s="966"/>
      <c r="F18" s="966"/>
      <c r="G18" s="966"/>
      <c r="H18" s="966"/>
      <c r="I18" s="966"/>
      <c r="J18" s="966"/>
      <c r="K18" s="966"/>
      <c r="L18" s="966"/>
      <c r="M18" s="966"/>
      <c r="N18" s="967"/>
      <c r="O18" s="59"/>
      <c r="P18" s="60"/>
      <c r="Q18" s="60"/>
      <c r="R18" s="60"/>
      <c r="S18" s="60"/>
      <c r="T18" s="60"/>
      <c r="U18" s="60"/>
      <c r="V18" s="60"/>
      <c r="W18" s="60"/>
      <c r="X18" s="60"/>
      <c r="Y18" s="60"/>
      <c r="Z18" s="60"/>
      <c r="AA18" s="60"/>
      <c r="AB18" s="60"/>
      <c r="AC18" s="60"/>
      <c r="AD18" s="60"/>
      <c r="AE18" s="60"/>
      <c r="AF18" s="60"/>
      <c r="AG18" s="60"/>
      <c r="AH18" s="60"/>
      <c r="AI18" s="60"/>
    </row>
    <row r="19" spans="1:35" s="61" customFormat="1" ht="18" customHeight="1">
      <c r="A19" s="59"/>
      <c r="B19" s="69"/>
      <c r="C19" s="966" t="s">
        <v>470</v>
      </c>
      <c r="D19" s="966"/>
      <c r="E19" s="966"/>
      <c r="F19" s="966"/>
      <c r="G19" s="966"/>
      <c r="H19" s="966"/>
      <c r="I19" s="966"/>
      <c r="J19" s="966"/>
      <c r="K19" s="966"/>
      <c r="L19" s="966"/>
      <c r="M19" s="966"/>
      <c r="N19" s="967"/>
      <c r="O19" s="59"/>
      <c r="P19" s="60"/>
      <c r="Q19" s="60"/>
      <c r="R19" s="60"/>
      <c r="S19" s="60"/>
      <c r="T19" s="60"/>
      <c r="U19" s="60"/>
      <c r="V19" s="60"/>
      <c r="W19" s="60"/>
      <c r="X19" s="60"/>
      <c r="Y19" s="60"/>
      <c r="Z19" s="60"/>
      <c r="AA19" s="60"/>
      <c r="AB19" s="60"/>
      <c r="AC19" s="60"/>
      <c r="AD19" s="60"/>
      <c r="AE19" s="60"/>
      <c r="AF19" s="60"/>
      <c r="AG19" s="60"/>
      <c r="AH19" s="60"/>
      <c r="AI19" s="60"/>
    </row>
    <row r="20" spans="1:35" s="30" customFormat="1" ht="5.15" customHeight="1" thickBot="1">
      <c r="A20" s="28"/>
      <c r="B20" s="71"/>
      <c r="C20" s="72"/>
      <c r="D20" s="72"/>
      <c r="E20" s="72"/>
      <c r="F20" s="72"/>
      <c r="G20" s="72"/>
      <c r="H20" s="72"/>
      <c r="I20" s="72"/>
      <c r="J20" s="72"/>
      <c r="K20" s="72"/>
      <c r="L20" s="72"/>
      <c r="M20" s="72"/>
      <c r="N20" s="73"/>
      <c r="O20" s="28"/>
      <c r="P20" s="8"/>
      <c r="Q20" s="8"/>
      <c r="R20" s="8"/>
      <c r="S20" s="8"/>
      <c r="T20" s="8"/>
      <c r="U20" s="8"/>
      <c r="V20" s="8"/>
      <c r="W20" s="8"/>
      <c r="X20" s="8"/>
      <c r="Y20" s="8"/>
      <c r="Z20" s="8"/>
      <c r="AA20" s="8"/>
      <c r="AB20" s="8"/>
      <c r="AC20" s="8"/>
      <c r="AD20" s="8"/>
      <c r="AE20" s="8"/>
      <c r="AF20" s="8"/>
      <c r="AG20" s="8"/>
      <c r="AH20" s="8"/>
      <c r="AI20" s="8"/>
    </row>
    <row r="21" spans="1:35" ht="13.5" customHeight="1" thickBot="1">
      <c r="A21" s="3"/>
      <c r="B21" s="3"/>
      <c r="C21" s="3"/>
      <c r="D21" s="3"/>
      <c r="E21" s="3"/>
      <c r="F21" s="3"/>
      <c r="G21" s="3"/>
      <c r="H21" s="3"/>
      <c r="I21" s="3"/>
      <c r="J21" s="3"/>
      <c r="K21" s="3"/>
      <c r="L21" s="3"/>
      <c r="M21" s="3"/>
      <c r="N21" s="3"/>
      <c r="O21" s="3"/>
    </row>
    <row r="22" spans="1:35" s="30" customFormat="1" ht="5.15" customHeight="1">
      <c r="A22" s="28"/>
      <c r="B22" s="97"/>
      <c r="C22" s="98"/>
      <c r="D22" s="98"/>
      <c r="E22" s="98"/>
      <c r="F22" s="98"/>
      <c r="G22" s="98"/>
      <c r="H22" s="98"/>
      <c r="I22" s="98"/>
      <c r="J22" s="98"/>
      <c r="K22" s="98"/>
      <c r="L22" s="98"/>
      <c r="M22" s="98"/>
      <c r="N22" s="99"/>
      <c r="O22" s="28"/>
      <c r="P22" s="8"/>
      <c r="Q22" s="8"/>
      <c r="R22" s="8"/>
      <c r="S22" s="8"/>
      <c r="T22" s="8"/>
      <c r="U22" s="8"/>
      <c r="V22" s="8"/>
      <c r="W22" s="8"/>
      <c r="X22" s="8"/>
      <c r="Y22" s="8"/>
      <c r="Z22" s="8"/>
      <c r="AA22" s="8"/>
      <c r="AB22" s="8"/>
      <c r="AC22" s="8"/>
      <c r="AD22" s="8"/>
      <c r="AE22" s="8"/>
      <c r="AF22" s="8"/>
      <c r="AG22" s="8"/>
      <c r="AH22" s="8"/>
      <c r="AI22" s="8"/>
    </row>
    <row r="23" spans="1:35" ht="18" customHeight="1">
      <c r="A23" s="3"/>
      <c r="B23" s="100" t="s">
        <v>30</v>
      </c>
      <c r="C23" s="66"/>
      <c r="D23" s="66"/>
      <c r="E23" s="66"/>
      <c r="F23" s="66"/>
      <c r="G23" s="66"/>
      <c r="H23" s="66"/>
      <c r="I23" s="66"/>
      <c r="J23" s="66"/>
      <c r="K23" s="101"/>
      <c r="L23" s="101"/>
      <c r="M23" s="101"/>
      <c r="N23" s="102"/>
      <c r="O23" s="3"/>
    </row>
    <row r="24" spans="1:35" ht="18" customHeight="1">
      <c r="A24" s="3"/>
      <c r="B24" s="342">
        <v>-1</v>
      </c>
      <c r="C24" s="974" t="s">
        <v>63</v>
      </c>
      <c r="D24" s="974"/>
      <c r="E24" s="974"/>
      <c r="F24" s="974"/>
      <c r="G24" s="974"/>
      <c r="H24" s="974"/>
      <c r="I24" s="974"/>
      <c r="J24" s="974"/>
      <c r="K24" s="974"/>
      <c r="L24" s="974"/>
      <c r="M24" s="974"/>
      <c r="N24" s="975"/>
      <c r="O24" s="3"/>
    </row>
    <row r="25" spans="1:35" ht="18" customHeight="1">
      <c r="A25" s="3"/>
      <c r="B25" s="343" t="s">
        <v>17</v>
      </c>
      <c r="C25" s="974" t="s">
        <v>64</v>
      </c>
      <c r="D25" s="974"/>
      <c r="E25" s="974"/>
      <c r="F25" s="974"/>
      <c r="G25" s="974"/>
      <c r="H25" s="974"/>
      <c r="I25" s="974"/>
      <c r="J25" s="974"/>
      <c r="K25" s="974"/>
      <c r="L25" s="974"/>
      <c r="M25" s="974"/>
      <c r="N25" s="975"/>
      <c r="O25" s="3"/>
    </row>
    <row r="26" spans="1:35" ht="18" customHeight="1">
      <c r="A26" s="3"/>
      <c r="B26" s="343"/>
      <c r="C26" s="974" t="s">
        <v>65</v>
      </c>
      <c r="D26" s="974"/>
      <c r="E26" s="974"/>
      <c r="F26" s="974"/>
      <c r="G26" s="974"/>
      <c r="H26" s="974"/>
      <c r="I26" s="974"/>
      <c r="J26" s="974"/>
      <c r="K26" s="974"/>
      <c r="L26" s="974"/>
      <c r="M26" s="974"/>
      <c r="N26" s="975"/>
      <c r="O26" s="3"/>
    </row>
    <row r="27" spans="1:35" ht="18" customHeight="1">
      <c r="A27" s="3"/>
      <c r="B27" s="343"/>
      <c r="C27" s="974" t="s">
        <v>66</v>
      </c>
      <c r="D27" s="974"/>
      <c r="E27" s="974"/>
      <c r="F27" s="974"/>
      <c r="G27" s="974"/>
      <c r="H27" s="974"/>
      <c r="I27" s="974"/>
      <c r="J27" s="974"/>
      <c r="K27" s="974"/>
      <c r="L27" s="974"/>
      <c r="M27" s="974"/>
      <c r="N27" s="975"/>
      <c r="O27" s="3"/>
    </row>
    <row r="28" spans="1:35" ht="18" customHeight="1">
      <c r="A28" s="3"/>
      <c r="B28" s="342">
        <v>-2</v>
      </c>
      <c r="C28" s="974" t="s">
        <v>67</v>
      </c>
      <c r="D28" s="974"/>
      <c r="E28" s="974"/>
      <c r="F28" s="974"/>
      <c r="G28" s="974"/>
      <c r="H28" s="974"/>
      <c r="I28" s="974"/>
      <c r="J28" s="974"/>
      <c r="K28" s="974"/>
      <c r="L28" s="974"/>
      <c r="M28" s="974"/>
      <c r="N28" s="975"/>
      <c r="O28" s="3"/>
    </row>
    <row r="29" spans="1:35" ht="18" customHeight="1">
      <c r="A29" s="3"/>
      <c r="B29" s="343"/>
      <c r="C29" s="974" t="s">
        <v>68</v>
      </c>
      <c r="D29" s="974"/>
      <c r="E29" s="974"/>
      <c r="F29" s="974"/>
      <c r="G29" s="974"/>
      <c r="H29" s="974"/>
      <c r="I29" s="974"/>
      <c r="J29" s="974"/>
      <c r="K29" s="974"/>
      <c r="L29" s="974"/>
      <c r="M29" s="974"/>
      <c r="N29" s="975"/>
      <c r="O29" s="3"/>
    </row>
    <row r="30" spans="1:35" ht="18" customHeight="1">
      <c r="A30" s="3"/>
      <c r="B30" s="343" t="s">
        <v>17</v>
      </c>
      <c r="C30" s="974" t="s">
        <v>69</v>
      </c>
      <c r="D30" s="974"/>
      <c r="E30" s="974"/>
      <c r="F30" s="974"/>
      <c r="G30" s="974"/>
      <c r="H30" s="974"/>
      <c r="I30" s="974"/>
      <c r="J30" s="974"/>
      <c r="K30" s="974"/>
      <c r="L30" s="974"/>
      <c r="M30" s="974"/>
      <c r="N30" s="975"/>
      <c r="O30" s="3"/>
    </row>
    <row r="31" spans="1:35" ht="18" customHeight="1">
      <c r="A31" s="3"/>
      <c r="B31" s="342">
        <v>-3</v>
      </c>
      <c r="C31" s="974" t="s">
        <v>18</v>
      </c>
      <c r="D31" s="974"/>
      <c r="E31" s="974"/>
      <c r="F31" s="974"/>
      <c r="G31" s="974"/>
      <c r="H31" s="974"/>
      <c r="I31" s="974"/>
      <c r="J31" s="974"/>
      <c r="K31" s="974"/>
      <c r="L31" s="974"/>
      <c r="M31" s="974"/>
      <c r="N31" s="975"/>
      <c r="O31" s="3"/>
    </row>
    <row r="32" spans="1:35" ht="18" customHeight="1">
      <c r="A32" s="3"/>
      <c r="B32" s="342">
        <v>-4</v>
      </c>
      <c r="C32" s="974" t="s">
        <v>70</v>
      </c>
      <c r="D32" s="974"/>
      <c r="E32" s="974"/>
      <c r="F32" s="974"/>
      <c r="G32" s="974"/>
      <c r="H32" s="974"/>
      <c r="I32" s="974"/>
      <c r="J32" s="974"/>
      <c r="K32" s="974"/>
      <c r="L32" s="974"/>
      <c r="M32" s="974"/>
      <c r="N32" s="975"/>
      <c r="O32" s="3"/>
    </row>
    <row r="33" spans="1:35" ht="18" customHeight="1">
      <c r="A33" s="3"/>
      <c r="B33" s="343" t="s">
        <v>17</v>
      </c>
      <c r="C33" s="974" t="s">
        <v>71</v>
      </c>
      <c r="D33" s="974"/>
      <c r="E33" s="974"/>
      <c r="F33" s="974"/>
      <c r="G33" s="974"/>
      <c r="H33" s="974"/>
      <c r="I33" s="974"/>
      <c r="J33" s="974"/>
      <c r="K33" s="974"/>
      <c r="L33" s="974"/>
      <c r="M33" s="974"/>
      <c r="N33" s="975"/>
      <c r="O33" s="3"/>
    </row>
    <row r="34" spans="1:35" s="30" customFormat="1" ht="5.15" customHeight="1" thickBot="1">
      <c r="A34" s="28"/>
      <c r="B34" s="103"/>
      <c r="C34" s="104"/>
      <c r="D34" s="104"/>
      <c r="E34" s="104"/>
      <c r="F34" s="104"/>
      <c r="G34" s="104"/>
      <c r="H34" s="104"/>
      <c r="I34" s="104"/>
      <c r="J34" s="104"/>
      <c r="K34" s="104"/>
      <c r="L34" s="104"/>
      <c r="M34" s="104"/>
      <c r="N34" s="105"/>
      <c r="O34" s="28"/>
      <c r="P34" s="8"/>
      <c r="Q34" s="8"/>
      <c r="R34" s="8"/>
      <c r="S34" s="8"/>
      <c r="T34" s="8"/>
      <c r="U34" s="8"/>
      <c r="V34" s="8"/>
      <c r="W34" s="8"/>
      <c r="X34" s="8"/>
      <c r="Y34" s="8"/>
      <c r="Z34" s="8"/>
      <c r="AA34" s="8"/>
      <c r="AB34" s="8"/>
      <c r="AC34" s="8"/>
      <c r="AD34" s="8"/>
      <c r="AE34" s="8"/>
      <c r="AF34" s="8"/>
      <c r="AG34" s="8"/>
      <c r="AH34" s="8"/>
      <c r="AI34" s="8"/>
    </row>
    <row r="35" spans="1:35" ht="18" customHeight="1">
      <c r="A35" s="3"/>
      <c r="B35" s="3"/>
      <c r="C35" s="3"/>
      <c r="D35" s="3"/>
      <c r="E35" s="3"/>
      <c r="F35" s="3"/>
      <c r="G35" s="3"/>
      <c r="H35" s="3"/>
      <c r="I35" s="3"/>
      <c r="J35" s="3"/>
      <c r="K35" s="3"/>
      <c r="L35" s="3"/>
      <c r="M35" s="3"/>
      <c r="N35" s="3"/>
      <c r="O35" s="3"/>
    </row>
    <row r="36" spans="1:35" ht="18" customHeight="1">
      <c r="A36" s="13"/>
      <c r="B36" s="13" t="s">
        <v>156</v>
      </c>
      <c r="C36" s="13"/>
      <c r="D36" s="13"/>
      <c r="E36" s="13"/>
      <c r="F36" s="13"/>
      <c r="G36" s="13"/>
      <c r="H36" s="13"/>
      <c r="I36" s="13"/>
      <c r="J36" s="13"/>
      <c r="K36" s="13"/>
      <c r="L36" s="13"/>
      <c r="M36" s="13"/>
      <c r="N36" s="13"/>
      <c r="O36" s="13"/>
      <c r="P36" s="9"/>
    </row>
    <row r="37" spans="1:35" ht="18" customHeight="1">
      <c r="A37" s="3"/>
      <c r="B37" s="106" t="s">
        <v>7</v>
      </c>
      <c r="C37" s="959"/>
      <c r="D37" s="961" t="s">
        <v>16</v>
      </c>
      <c r="E37" s="968" t="s">
        <v>26</v>
      </c>
      <c r="F37" s="969"/>
      <c r="G37" s="970" t="s">
        <v>24</v>
      </c>
      <c r="H37" s="971"/>
      <c r="I37" s="13"/>
      <c r="J37" s="13"/>
      <c r="K37" s="13"/>
      <c r="L37" s="13"/>
      <c r="M37" s="13"/>
      <c r="N37" s="13"/>
      <c r="O37" s="13"/>
    </row>
    <row r="38" spans="1:35" ht="18" customHeight="1">
      <c r="A38" s="3"/>
      <c r="B38" s="107" t="s">
        <v>19</v>
      </c>
      <c r="C38" s="960"/>
      <c r="D38" s="962"/>
      <c r="E38" s="442" t="s">
        <v>3</v>
      </c>
      <c r="F38" s="332" t="s">
        <v>5</v>
      </c>
      <c r="G38" s="443" t="s">
        <v>3</v>
      </c>
      <c r="H38" s="333" t="s">
        <v>5</v>
      </c>
      <c r="I38" s="13"/>
      <c r="J38" s="13"/>
      <c r="K38" s="13"/>
      <c r="L38" s="13"/>
      <c r="M38" s="13"/>
      <c r="N38" s="13"/>
      <c r="O38" s="13"/>
    </row>
    <row r="39" spans="1:35" ht="18" customHeight="1">
      <c r="A39" s="3"/>
      <c r="B39" s="963" t="s">
        <v>23</v>
      </c>
      <c r="C39" s="108" t="s">
        <v>1</v>
      </c>
      <c r="D39" s="241">
        <f>IF('2_入力シート(1)'!$E$4&lt;&gt;"",'2_入力シート(1)'!$E$4,"")</f>
        <v>37</v>
      </c>
      <c r="E39" s="439">
        <f>IF('2_入力シート(1)'!$F$7&lt;&gt;"",'2_入力シート(1)'!$F$7,"")</f>
        <v>40</v>
      </c>
      <c r="F39" s="440">
        <f>IF('2_入力シート(1)'!$M$7&lt;&gt;"",'2_入力シート(1)'!$M$7,"")</f>
        <v>47</v>
      </c>
      <c r="G39" s="441">
        <f>IF('2_入力シート(1)'!$F$8&lt;&gt;"",'2_入力シート(1)'!$F$8,"")</f>
        <v>6.3</v>
      </c>
      <c r="H39" s="449">
        <f>IF('2_入力シート(1)'!$M$8&lt;&gt;"",'2_入力シート(1)'!$M$8,"")</f>
        <v>21.4</v>
      </c>
      <c r="I39" s="13"/>
      <c r="J39" s="13"/>
      <c r="K39" s="13"/>
      <c r="L39" s="13"/>
      <c r="M39" s="13"/>
      <c r="N39" s="13"/>
      <c r="O39" s="13"/>
      <c r="Q39" s="8"/>
      <c r="R39" s="8"/>
      <c r="S39" s="8"/>
      <c r="T39" s="8"/>
      <c r="U39" s="8"/>
      <c r="V39" s="8"/>
      <c r="W39" s="8"/>
      <c r="X39" s="8"/>
      <c r="Y39" s="8"/>
      <c r="Z39" s="8"/>
    </row>
    <row r="40" spans="1:35" s="114" customFormat="1" ht="18" customHeight="1">
      <c r="A40" s="3"/>
      <c r="B40" s="964"/>
      <c r="C40" s="109" t="s">
        <v>0</v>
      </c>
      <c r="D40" s="110" t="s">
        <v>20</v>
      </c>
      <c r="E40" s="382">
        <f>'基礎データ（教科）'!$G$4</f>
        <v>56</v>
      </c>
      <c r="F40" s="435">
        <f>'基礎データ（教科）'!$M$4</f>
        <v>51</v>
      </c>
      <c r="G40" s="437">
        <f>'基礎データ（教科）'!$G$5</f>
        <v>4.0999999999999996</v>
      </c>
      <c r="H40" s="571">
        <f>'基礎データ（教科）'!$M$5</f>
        <v>12.5</v>
      </c>
      <c r="I40" s="13"/>
      <c r="J40" s="13"/>
      <c r="K40" s="13"/>
      <c r="L40" s="13"/>
      <c r="M40" s="13"/>
      <c r="N40" s="13"/>
      <c r="O40" s="13"/>
      <c r="P40" s="113"/>
      <c r="Q40" s="7"/>
      <c r="R40" s="7"/>
      <c r="S40" s="7"/>
      <c r="T40" s="7"/>
      <c r="U40" s="7"/>
      <c r="V40" s="7"/>
      <c r="W40" s="7"/>
      <c r="X40" s="7"/>
      <c r="Y40" s="7"/>
      <c r="Z40" s="7"/>
      <c r="AA40" s="9"/>
      <c r="AB40" s="9"/>
      <c r="AC40" s="9"/>
      <c r="AD40" s="9"/>
      <c r="AE40" s="9"/>
      <c r="AF40" s="9"/>
      <c r="AG40" s="9"/>
      <c r="AH40" s="9"/>
      <c r="AI40" s="9"/>
    </row>
    <row r="41" spans="1:35" ht="18" customHeight="1">
      <c r="A41" s="3"/>
      <c r="B41" s="115">
        <f>IF('2_入力シート(1)'!$L$2&lt;&gt;"",'2_入力シート(1)'!$L$2,"")</f>
        <v>45400</v>
      </c>
      <c r="C41" s="116" t="s">
        <v>51</v>
      </c>
      <c r="D41" s="117" t="s">
        <v>20</v>
      </c>
      <c r="E41" s="383">
        <f>'基礎データ（教科）'!$H$4</f>
        <v>58.1</v>
      </c>
      <c r="F41" s="436">
        <f>'基礎データ（教科）'!$N$4</f>
        <v>52.5</v>
      </c>
      <c r="G41" s="118">
        <f>'基礎データ（教科）'!$H$5</f>
        <v>3.9</v>
      </c>
      <c r="H41" s="119">
        <f>'基礎データ（教科）'!$N$5</f>
        <v>11.3</v>
      </c>
      <c r="I41" s="13"/>
      <c r="J41" s="13"/>
      <c r="K41" s="13"/>
      <c r="L41" s="13"/>
      <c r="M41" s="13"/>
      <c r="N41" s="13"/>
      <c r="O41" s="13"/>
      <c r="P41" s="113"/>
    </row>
    <row r="42" spans="1:35" ht="18" customHeight="1">
      <c r="A42" s="3"/>
      <c r="B42" s="12"/>
      <c r="C42" s="12"/>
      <c r="D42" s="12"/>
      <c r="E42" s="12"/>
      <c r="F42" s="12"/>
      <c r="G42" s="12"/>
      <c r="H42" s="12"/>
      <c r="I42" s="12"/>
      <c r="J42" s="12"/>
      <c r="K42" s="12"/>
      <c r="L42" s="12"/>
      <c r="M42" s="12"/>
      <c r="N42" s="13"/>
      <c r="O42" s="13"/>
      <c r="Q42" s="9"/>
      <c r="R42" s="9"/>
      <c r="S42" s="9"/>
      <c r="T42" s="9"/>
      <c r="U42" s="9"/>
      <c r="V42" s="9"/>
    </row>
    <row r="43" spans="1:35" ht="18" customHeight="1">
      <c r="A43" s="13"/>
      <c r="B43" s="13" t="s">
        <v>157</v>
      </c>
      <c r="C43" s="13"/>
      <c r="D43" s="13"/>
      <c r="E43" s="13"/>
      <c r="F43" s="13"/>
      <c r="G43" s="13"/>
      <c r="H43" s="13"/>
      <c r="I43" s="13"/>
      <c r="J43" s="13"/>
      <c r="K43" s="13"/>
      <c r="L43" s="13"/>
      <c r="M43" s="13"/>
      <c r="N43" s="13"/>
      <c r="O43" s="13"/>
      <c r="P43" s="9"/>
      <c r="Q43" s="9"/>
      <c r="R43" s="9"/>
      <c r="S43" s="9"/>
      <c r="T43" s="9"/>
      <c r="U43" s="9"/>
      <c r="V43" s="9"/>
    </row>
    <row r="44" spans="1:35" s="61" customFormat="1" ht="18" customHeight="1">
      <c r="A44" s="59"/>
      <c r="B44" s="74" t="s">
        <v>7</v>
      </c>
      <c r="C44" s="978"/>
      <c r="D44" s="980" t="s">
        <v>16</v>
      </c>
      <c r="E44" s="75" t="s">
        <v>25</v>
      </c>
      <c r="F44" s="76"/>
      <c r="G44" s="76"/>
      <c r="H44" s="76"/>
      <c r="I44" s="77"/>
      <c r="J44" s="75" t="s">
        <v>24</v>
      </c>
      <c r="K44" s="76"/>
      <c r="L44" s="76"/>
      <c r="M44" s="76"/>
      <c r="N44" s="77"/>
      <c r="O44" s="59"/>
      <c r="P44" s="60"/>
      <c r="Q44" s="60"/>
      <c r="R44" s="60"/>
      <c r="S44" s="60"/>
      <c r="T44" s="60"/>
      <c r="U44" s="60"/>
      <c r="V44" s="60"/>
      <c r="W44" s="60"/>
      <c r="X44" s="60"/>
      <c r="Y44" s="60"/>
      <c r="Z44" s="60"/>
      <c r="AA44" s="60"/>
      <c r="AB44" s="60"/>
      <c r="AC44" s="60"/>
      <c r="AD44" s="60"/>
      <c r="AE44" s="60"/>
      <c r="AF44" s="60"/>
      <c r="AG44" s="60"/>
      <c r="AH44" s="60"/>
      <c r="AI44" s="60"/>
    </row>
    <row r="45" spans="1:35" s="61" customFormat="1" ht="18" customHeight="1">
      <c r="A45" s="59"/>
      <c r="B45" s="78" t="s">
        <v>19</v>
      </c>
      <c r="C45" s="979"/>
      <c r="D45" s="981"/>
      <c r="E45" s="79" t="s">
        <v>3</v>
      </c>
      <c r="F45" s="80" t="s">
        <v>4</v>
      </c>
      <c r="G45" s="80" t="s">
        <v>5</v>
      </c>
      <c r="H45" s="80" t="s">
        <v>12</v>
      </c>
      <c r="I45" s="81" t="s">
        <v>6</v>
      </c>
      <c r="J45" s="79" t="s">
        <v>3</v>
      </c>
      <c r="K45" s="80" t="s">
        <v>4</v>
      </c>
      <c r="L45" s="80" t="s">
        <v>5</v>
      </c>
      <c r="M45" s="80" t="s">
        <v>12</v>
      </c>
      <c r="N45" s="81" t="s">
        <v>6</v>
      </c>
      <c r="O45" s="59"/>
      <c r="P45" s="60"/>
      <c r="Q45" s="60"/>
      <c r="R45" s="60"/>
      <c r="S45" s="60"/>
      <c r="T45" s="60"/>
      <c r="U45" s="60"/>
      <c r="V45" s="60"/>
      <c r="W45" s="60"/>
      <c r="X45" s="60"/>
      <c r="Y45" s="60"/>
      <c r="Z45" s="60"/>
      <c r="AA45" s="60"/>
      <c r="AB45" s="60"/>
      <c r="AC45" s="60"/>
      <c r="AD45" s="60"/>
      <c r="AE45" s="60"/>
      <c r="AF45" s="60"/>
      <c r="AG45" s="60"/>
      <c r="AH45" s="60"/>
      <c r="AI45" s="60"/>
    </row>
    <row r="46" spans="1:35" s="61" customFormat="1" ht="18" customHeight="1">
      <c r="A46" s="59"/>
      <c r="B46" s="976" t="s">
        <v>23</v>
      </c>
      <c r="C46" s="82" t="s">
        <v>1</v>
      </c>
      <c r="D46" s="241">
        <f>IF('2_入力シート(2)'!D7&lt;&gt;"",'2_入力シート(2)'!D7,"")</f>
        <v>33</v>
      </c>
      <c r="E46" s="275">
        <f>IF('2_入力シート(2)'!E7&lt;&gt;"",'2_入力シート(2)'!E7,"")</f>
        <v>56.1</v>
      </c>
      <c r="F46" s="276">
        <f>IF('2_入力シート(2)'!F7&lt;&gt;"",'2_入力シート(2)'!F7,"")</f>
        <v>50.4</v>
      </c>
      <c r="G46" s="276">
        <f>IF('2_入力シート(2)'!G7&lt;&gt;"",'2_入力シート(2)'!G7,"")</f>
        <v>49.1</v>
      </c>
      <c r="H46" s="276">
        <f>IF('2_入力シート(2)'!H7&lt;&gt;"",'2_入力シート(2)'!H7,"")</f>
        <v>52.3</v>
      </c>
      <c r="I46" s="277">
        <f>IF('2_入力シート(2)'!I7&lt;&gt;"",'2_入力シート(2)'!I7,"")</f>
        <v>53.6</v>
      </c>
      <c r="J46" s="275">
        <f>IF('2_入力シート(2)'!J7&lt;&gt;"",'2_入力シート(2)'!J7,"")</f>
        <v>5.7</v>
      </c>
      <c r="K46" s="276">
        <f>IF('2_入力シート(2)'!K7&lt;&gt;"",'2_入力シート(2)'!K7,"")</f>
        <v>5.6</v>
      </c>
      <c r="L46" s="276">
        <f>IF('2_入力シート(2)'!L7&lt;&gt;"",'2_入力シート(2)'!L7,"")</f>
        <v>16.5</v>
      </c>
      <c r="M46" s="276">
        <f>IF('2_入力シート(2)'!M7&lt;&gt;"",'2_入力シート(2)'!M7,"")</f>
        <v>6.1</v>
      </c>
      <c r="N46" s="277">
        <f>IF('2_入力シート(2)'!N7&lt;&gt;"",'2_入力シート(2)'!N7,"")</f>
        <v>9.9</v>
      </c>
      <c r="O46" s="59"/>
      <c r="P46" s="60"/>
      <c r="Q46" s="60"/>
      <c r="R46" s="60"/>
      <c r="S46" s="60"/>
      <c r="T46" s="60"/>
      <c r="U46" s="60"/>
      <c r="V46" s="60"/>
      <c r="W46" s="60"/>
      <c r="X46" s="60"/>
      <c r="Y46" s="60"/>
      <c r="Z46" s="60"/>
      <c r="AA46" s="60"/>
      <c r="AB46" s="60"/>
      <c r="AC46" s="60"/>
      <c r="AD46" s="60"/>
      <c r="AE46" s="60"/>
      <c r="AF46" s="60"/>
      <c r="AG46" s="60"/>
      <c r="AH46" s="60"/>
      <c r="AI46" s="60"/>
    </row>
    <row r="47" spans="1:35" s="87" customFormat="1" ht="18" customHeight="1">
      <c r="A47" s="59"/>
      <c r="B47" s="977"/>
      <c r="C47" s="83" t="s">
        <v>0</v>
      </c>
      <c r="D47" s="84" t="str">
        <f>IF('2_入力シート(2)'!D8&lt;&gt;"",'2_入力シート(2)'!D8,"")</f>
        <v>―</v>
      </c>
      <c r="E47" s="111" t="str">
        <f>IF('2_入力シート(2)'!E8&lt;&gt;"",'2_入力シート(2)'!E8,"")</f>
        <v/>
      </c>
      <c r="F47" s="111" t="str">
        <f>IF('2_入力シート(2)'!F8&lt;&gt;"",'2_入力シート(2)'!F8,"")</f>
        <v/>
      </c>
      <c r="G47" s="111" t="str">
        <f>IF('2_入力シート(2)'!G8&lt;&gt;"",'2_入力シート(2)'!G8,"")</f>
        <v/>
      </c>
      <c r="H47" s="111" t="str">
        <f>IF('2_入力シート(2)'!H8&lt;&gt;"",'2_入力シート(2)'!H8,"")</f>
        <v/>
      </c>
      <c r="I47" s="112" t="str">
        <f>IF('2_入力シート(2)'!I8&lt;&gt;"",'2_入力シート(2)'!I8,"")</f>
        <v/>
      </c>
      <c r="J47" s="120" t="str">
        <f>IF('2_入力シート(2)'!J8&lt;&gt;"",'2_入力シート(2)'!J8,"")</f>
        <v/>
      </c>
      <c r="K47" s="111" t="str">
        <f>IF('2_入力シート(2)'!K8&lt;&gt;"",'2_入力シート(2)'!K8,"")</f>
        <v/>
      </c>
      <c r="L47" s="111" t="str">
        <f>IF('2_入力シート(2)'!L8&lt;&gt;"",'2_入力シート(2)'!L8,"")</f>
        <v/>
      </c>
      <c r="M47" s="111" t="str">
        <f>IF('2_入力シート(2)'!M8&lt;&gt;"",'2_入力シート(2)'!M8,"")</f>
        <v/>
      </c>
      <c r="N47" s="112" t="str">
        <f>IF('2_入力シート(2)'!N8&lt;&gt;"",'2_入力シート(2)'!N8,"")</f>
        <v/>
      </c>
      <c r="O47" s="59"/>
      <c r="P47" s="85"/>
      <c r="Q47" s="85"/>
      <c r="R47" s="85"/>
      <c r="S47" s="85"/>
      <c r="T47" s="86"/>
      <c r="U47" s="85"/>
      <c r="V47" s="85"/>
      <c r="W47" s="86"/>
      <c r="X47" s="86"/>
      <c r="Y47" s="86"/>
      <c r="Z47" s="86"/>
      <c r="AA47" s="86"/>
      <c r="AB47" s="86"/>
      <c r="AC47" s="86"/>
      <c r="AD47" s="86"/>
      <c r="AE47" s="86"/>
      <c r="AF47" s="86"/>
      <c r="AG47" s="86"/>
      <c r="AH47" s="86"/>
      <c r="AI47" s="86"/>
    </row>
    <row r="48" spans="1:35" s="61" customFormat="1" ht="18" customHeight="1">
      <c r="A48" s="59"/>
      <c r="B48" s="88">
        <f>IF('2_入力シート(2)'!B9&lt;&gt;"",'2_入力シート(2)'!B9,"")</f>
        <v>45538</v>
      </c>
      <c r="C48" s="89" t="s">
        <v>2</v>
      </c>
      <c r="D48" s="90" t="str">
        <f>IF('2_入力シート(2)'!D9&lt;&gt;"",'2_入力シート(2)'!D9,"")</f>
        <v>―</v>
      </c>
      <c r="E48" s="118">
        <f>IF('2_入力シート(2)'!E9&lt;&gt;"",'2_入力シート(2)'!E9,"")</f>
        <v>65.2</v>
      </c>
      <c r="F48" s="118">
        <f>IF('2_入力シート(2)'!F9&lt;&gt;"",'2_入力シート(2)'!F9,"")</f>
        <v>42.2</v>
      </c>
      <c r="G48" s="118">
        <f>IF('2_入力シート(2)'!G9&lt;&gt;"",'2_入力シート(2)'!G9,"")</f>
        <v>41.1</v>
      </c>
      <c r="H48" s="118">
        <f>IF('2_入力シート(2)'!H9&lt;&gt;"",'2_入力シート(2)'!H9,"")</f>
        <v>44.5</v>
      </c>
      <c r="I48" s="119">
        <f>IF('2_入力シート(2)'!I9&lt;&gt;"",'2_入力シート(2)'!I9,"")</f>
        <v>45.8</v>
      </c>
      <c r="J48" s="121">
        <f>IF('2_入力シート(2)'!J9&lt;&gt;"",'2_入力シート(2)'!J9,"")</f>
        <v>5.3</v>
      </c>
      <c r="K48" s="118">
        <f>IF('2_入力シート(2)'!K9&lt;&gt;"",'2_入力シート(2)'!K9,"")</f>
        <v>5</v>
      </c>
      <c r="L48" s="118">
        <f>IF('2_入力シート(2)'!L9&lt;&gt;"",'2_入力シート(2)'!L9,"")</f>
        <v>14.8</v>
      </c>
      <c r="M48" s="118">
        <f>IF('2_入力シート(2)'!M9&lt;&gt;"",'2_入力シート(2)'!M9,"")</f>
        <v>4.4000000000000004</v>
      </c>
      <c r="N48" s="119">
        <f>IF('2_入力シート(2)'!N9&lt;&gt;"",'2_入力シート(2)'!N9,"")</f>
        <v>6.9</v>
      </c>
      <c r="O48" s="59"/>
      <c r="P48" s="85"/>
      <c r="Q48" s="85"/>
      <c r="R48" s="85"/>
      <c r="S48" s="85"/>
      <c r="T48" s="60"/>
      <c r="U48" s="85"/>
      <c r="V48" s="85"/>
      <c r="W48" s="60"/>
      <c r="X48" s="60"/>
      <c r="Y48" s="60"/>
      <c r="Z48" s="60"/>
      <c r="AA48" s="60"/>
      <c r="AB48" s="60"/>
      <c r="AC48" s="60"/>
      <c r="AD48" s="60"/>
      <c r="AE48" s="60"/>
      <c r="AF48" s="60"/>
      <c r="AG48" s="60"/>
      <c r="AH48" s="60"/>
      <c r="AI48" s="60"/>
    </row>
    <row r="49" spans="1:35" ht="20.149999999999999" customHeight="1">
      <c r="A49" s="3"/>
      <c r="B49" s="12"/>
      <c r="C49" s="12"/>
      <c r="D49" s="306" t="s">
        <v>305</v>
      </c>
      <c r="E49" s="12" t="str">
        <f>IF('2_入力シート(2)'!$E$23&lt;&gt;"","　３年生の理科は"&amp;'2_入力シート(2)'!$E$23&amp;"問題を選択","")</f>
        <v>　３年生の理科はC問題を選択</v>
      </c>
      <c r="F49" s="12"/>
      <c r="G49" s="12"/>
      <c r="H49" s="12"/>
      <c r="I49" s="12"/>
      <c r="J49" s="12"/>
      <c r="K49" s="12"/>
      <c r="L49" s="12"/>
      <c r="M49" s="12"/>
      <c r="N49" s="12"/>
      <c r="O49" s="3"/>
      <c r="AD49"/>
      <c r="AE49"/>
      <c r="AF49"/>
      <c r="AG49"/>
      <c r="AH49"/>
      <c r="AI49"/>
    </row>
    <row r="50" spans="1:35" s="7" customFormat="1">
      <c r="B50" s="10"/>
      <c r="C50" s="10"/>
      <c r="D50" s="10"/>
      <c r="E50" s="10"/>
      <c r="F50" s="10"/>
      <c r="G50" s="10"/>
      <c r="H50" s="10"/>
      <c r="I50" s="10"/>
      <c r="J50" s="10"/>
      <c r="K50" s="10"/>
      <c r="L50" s="10"/>
      <c r="M50" s="10"/>
      <c r="N50" s="10"/>
    </row>
    <row r="51" spans="1:35" s="7" customFormat="1">
      <c r="B51" s="10"/>
      <c r="C51" s="10"/>
      <c r="D51" s="10"/>
      <c r="E51" s="10"/>
      <c r="F51" s="10"/>
      <c r="G51" s="10"/>
      <c r="H51" s="10"/>
      <c r="I51" s="10"/>
      <c r="J51" s="10"/>
      <c r="K51" s="10"/>
      <c r="L51" s="10"/>
      <c r="M51" s="10"/>
      <c r="N51" s="10"/>
    </row>
    <row r="52" spans="1:35" s="7" customFormat="1">
      <c r="B52" s="10"/>
      <c r="C52" s="10"/>
      <c r="D52" s="10"/>
      <c r="E52" s="10"/>
      <c r="F52" s="10"/>
      <c r="G52" s="10"/>
      <c r="H52" s="10"/>
      <c r="I52" s="10"/>
      <c r="J52" s="10"/>
      <c r="K52" s="10"/>
      <c r="L52" s="10"/>
      <c r="M52" s="10"/>
      <c r="N52" s="10"/>
    </row>
    <row r="53" spans="1:35" s="7" customFormat="1">
      <c r="B53" s="10"/>
      <c r="C53" s="10"/>
      <c r="D53" s="10"/>
      <c r="E53" s="10"/>
      <c r="F53" s="10"/>
      <c r="G53" s="10"/>
      <c r="H53" s="10"/>
      <c r="I53" s="10"/>
      <c r="J53" s="10"/>
      <c r="K53" s="10"/>
      <c r="L53" s="10"/>
      <c r="M53" s="10"/>
      <c r="N53" s="10"/>
    </row>
    <row r="54" spans="1:35" s="7" customFormat="1">
      <c r="B54" s="10"/>
      <c r="C54" s="10"/>
      <c r="D54" s="10"/>
      <c r="E54" s="10"/>
      <c r="F54" s="10"/>
      <c r="G54" s="10"/>
      <c r="H54" s="10"/>
      <c r="I54" s="10"/>
      <c r="J54" s="10"/>
      <c r="K54" s="10"/>
      <c r="L54" s="10"/>
      <c r="M54" s="10"/>
      <c r="N54" s="10"/>
    </row>
    <row r="55" spans="1:35" s="7" customFormat="1">
      <c r="B55" s="10"/>
      <c r="C55" s="10"/>
      <c r="D55" s="10"/>
      <c r="E55" s="10"/>
      <c r="F55" s="10"/>
      <c r="G55" s="10"/>
      <c r="H55" s="10"/>
      <c r="I55" s="10"/>
      <c r="J55" s="10"/>
      <c r="K55" s="10"/>
      <c r="L55" s="10"/>
      <c r="M55" s="10"/>
      <c r="N55" s="10"/>
    </row>
    <row r="56" spans="1:35" s="7" customFormat="1">
      <c r="B56" s="10"/>
      <c r="C56" s="10"/>
      <c r="D56" s="10"/>
      <c r="E56" s="10"/>
      <c r="F56" s="10"/>
      <c r="G56" s="10"/>
      <c r="H56" s="10"/>
      <c r="I56" s="10"/>
      <c r="J56" s="10"/>
      <c r="K56" s="10"/>
      <c r="L56" s="10"/>
      <c r="M56" s="10"/>
      <c r="N56" s="10"/>
    </row>
    <row r="57" spans="1:35" s="7" customFormat="1">
      <c r="B57" s="10"/>
      <c r="C57" s="10"/>
      <c r="D57" s="10"/>
      <c r="E57" s="10"/>
      <c r="F57" s="10"/>
      <c r="G57" s="10"/>
      <c r="H57" s="10"/>
      <c r="I57" s="10"/>
      <c r="J57" s="10"/>
      <c r="K57" s="10"/>
      <c r="L57" s="10"/>
      <c r="M57" s="10"/>
      <c r="N57" s="10"/>
    </row>
    <row r="58" spans="1:35" s="7" customFormat="1">
      <c r="B58" s="10"/>
      <c r="C58" s="10"/>
      <c r="D58" s="10"/>
      <c r="E58" s="10"/>
      <c r="F58" s="10"/>
      <c r="G58" s="10"/>
      <c r="H58" s="10"/>
      <c r="I58" s="10"/>
      <c r="J58" s="10"/>
      <c r="K58" s="10"/>
      <c r="L58" s="10"/>
      <c r="M58" s="10"/>
      <c r="N58" s="10"/>
    </row>
    <row r="59" spans="1:35" s="7" customFormat="1">
      <c r="B59" s="10"/>
      <c r="C59" s="10"/>
      <c r="D59" s="10"/>
      <c r="E59" s="10"/>
      <c r="F59" s="10"/>
      <c r="G59" s="10"/>
      <c r="H59" s="10"/>
      <c r="I59" s="10"/>
      <c r="J59" s="10"/>
      <c r="K59" s="10"/>
      <c r="L59" s="10"/>
      <c r="M59" s="10"/>
      <c r="N59" s="10"/>
    </row>
    <row r="60" spans="1:35" s="7" customFormat="1">
      <c r="B60" s="10"/>
      <c r="C60" s="10"/>
      <c r="D60" s="10"/>
      <c r="E60" s="10"/>
      <c r="F60" s="10"/>
      <c r="G60" s="10"/>
      <c r="H60" s="10"/>
      <c r="I60" s="10"/>
      <c r="J60" s="10"/>
      <c r="K60" s="10"/>
      <c r="L60" s="10"/>
      <c r="M60" s="10"/>
      <c r="N60" s="10"/>
    </row>
    <row r="61" spans="1:35" s="7" customFormat="1">
      <c r="B61" s="10"/>
      <c r="C61" s="10"/>
      <c r="D61" s="10"/>
      <c r="E61" s="10"/>
      <c r="F61" s="10"/>
      <c r="G61" s="10"/>
      <c r="H61" s="10"/>
      <c r="I61" s="10"/>
      <c r="J61" s="10"/>
      <c r="K61" s="10"/>
      <c r="L61" s="10"/>
      <c r="M61" s="10"/>
      <c r="N61" s="10"/>
    </row>
    <row r="62" spans="1:35" s="7" customFormat="1">
      <c r="B62" s="10"/>
      <c r="C62" s="10"/>
      <c r="D62" s="10"/>
      <c r="E62" s="10"/>
      <c r="F62" s="10"/>
      <c r="G62" s="10"/>
      <c r="H62" s="10"/>
      <c r="I62" s="10"/>
      <c r="J62" s="10"/>
      <c r="K62" s="10"/>
      <c r="L62" s="10"/>
      <c r="M62" s="10"/>
      <c r="N62" s="10"/>
    </row>
    <row r="63" spans="1:35" s="7" customFormat="1">
      <c r="B63" s="10"/>
      <c r="C63" s="10"/>
      <c r="D63" s="10"/>
      <c r="E63" s="10"/>
      <c r="F63" s="10"/>
      <c r="G63" s="10"/>
      <c r="H63" s="10"/>
      <c r="I63" s="10"/>
      <c r="J63" s="10"/>
      <c r="K63" s="10"/>
      <c r="L63" s="10"/>
      <c r="M63" s="10"/>
      <c r="N63" s="10"/>
    </row>
    <row r="64" spans="1:35" s="7" customFormat="1">
      <c r="B64" s="10"/>
      <c r="C64" s="10"/>
      <c r="D64" s="10"/>
      <c r="E64" s="10"/>
      <c r="F64" s="10"/>
      <c r="G64" s="10"/>
      <c r="H64" s="10"/>
      <c r="I64" s="10"/>
      <c r="J64" s="10"/>
      <c r="K64" s="10"/>
      <c r="L64" s="10"/>
      <c r="M64" s="10"/>
      <c r="N64" s="10"/>
    </row>
    <row r="65" spans="2:14" s="7" customFormat="1">
      <c r="B65" s="10"/>
      <c r="C65" s="10"/>
      <c r="D65" s="10"/>
      <c r="E65" s="10"/>
      <c r="F65" s="10"/>
      <c r="G65" s="10"/>
      <c r="H65" s="10"/>
      <c r="I65" s="10"/>
      <c r="J65" s="10"/>
      <c r="K65" s="10"/>
      <c r="L65" s="10"/>
      <c r="M65" s="10"/>
      <c r="N65" s="10"/>
    </row>
    <row r="66" spans="2:14" s="7" customFormat="1">
      <c r="B66" s="10"/>
      <c r="C66" s="10"/>
      <c r="D66" s="10"/>
      <c r="E66" s="10"/>
      <c r="F66" s="10"/>
      <c r="G66" s="10"/>
      <c r="H66" s="10"/>
      <c r="I66" s="10"/>
      <c r="J66" s="10"/>
      <c r="K66" s="10"/>
      <c r="L66" s="10"/>
      <c r="M66" s="10"/>
      <c r="N66" s="10"/>
    </row>
    <row r="67" spans="2:14" s="7" customFormat="1">
      <c r="B67" s="10"/>
      <c r="C67" s="10"/>
      <c r="D67" s="10"/>
      <c r="E67" s="10"/>
      <c r="F67" s="10"/>
      <c r="G67" s="10"/>
      <c r="H67" s="10"/>
      <c r="I67" s="10"/>
      <c r="J67" s="10"/>
      <c r="K67" s="10"/>
      <c r="L67" s="10"/>
      <c r="M67" s="10"/>
      <c r="N67" s="10"/>
    </row>
    <row r="68" spans="2:14" s="7" customFormat="1">
      <c r="B68" s="10"/>
      <c r="C68" s="10"/>
      <c r="D68" s="10"/>
      <c r="E68" s="10"/>
      <c r="F68" s="10"/>
      <c r="G68" s="10"/>
      <c r="H68" s="10"/>
      <c r="I68" s="10"/>
      <c r="J68" s="10"/>
      <c r="K68" s="10"/>
      <c r="L68" s="10"/>
      <c r="M68" s="10"/>
      <c r="N68" s="10"/>
    </row>
    <row r="69" spans="2:14" s="7" customFormat="1">
      <c r="B69" s="10"/>
      <c r="C69" s="10"/>
      <c r="D69" s="10"/>
      <c r="E69" s="10"/>
      <c r="F69" s="10"/>
      <c r="G69" s="10"/>
      <c r="H69" s="10"/>
      <c r="I69" s="10"/>
      <c r="J69" s="10"/>
      <c r="K69" s="10"/>
      <c r="L69" s="10"/>
      <c r="M69" s="10"/>
      <c r="N69" s="10"/>
    </row>
    <row r="70" spans="2:14" s="7" customFormat="1">
      <c r="B70" s="10"/>
      <c r="C70" s="10"/>
      <c r="D70" s="10"/>
      <c r="E70" s="10"/>
      <c r="F70" s="10"/>
      <c r="G70" s="10"/>
      <c r="H70" s="10"/>
      <c r="I70" s="10"/>
      <c r="J70" s="10"/>
      <c r="K70" s="10"/>
      <c r="L70" s="10"/>
      <c r="M70" s="10"/>
      <c r="N70" s="10"/>
    </row>
    <row r="71" spans="2:14" s="7" customFormat="1">
      <c r="B71" s="10"/>
      <c r="C71" s="10"/>
      <c r="D71" s="10"/>
      <c r="E71" s="10"/>
      <c r="F71" s="10"/>
      <c r="G71" s="10"/>
      <c r="H71" s="10"/>
      <c r="I71" s="10"/>
      <c r="J71" s="10"/>
      <c r="K71" s="10"/>
      <c r="L71" s="10"/>
      <c r="M71" s="10"/>
      <c r="N71" s="10"/>
    </row>
    <row r="72" spans="2:14" s="7" customFormat="1">
      <c r="B72" s="10"/>
      <c r="C72" s="10"/>
      <c r="D72" s="10"/>
      <c r="E72" s="10"/>
      <c r="F72" s="10"/>
      <c r="G72" s="10"/>
      <c r="H72" s="10"/>
      <c r="I72" s="10"/>
      <c r="J72" s="10"/>
      <c r="K72" s="10"/>
      <c r="L72" s="10"/>
      <c r="M72" s="10"/>
      <c r="N72" s="10"/>
    </row>
    <row r="73" spans="2:14" s="7" customFormat="1">
      <c r="B73" s="10"/>
      <c r="C73" s="10"/>
      <c r="D73" s="10"/>
      <c r="E73" s="10"/>
      <c r="F73" s="10"/>
      <c r="G73" s="10"/>
      <c r="H73" s="10"/>
      <c r="I73" s="10"/>
      <c r="J73" s="10"/>
      <c r="K73" s="10"/>
      <c r="L73" s="10"/>
      <c r="M73" s="10"/>
      <c r="N73" s="10"/>
    </row>
    <row r="74" spans="2:14" s="7" customFormat="1">
      <c r="B74" s="10"/>
      <c r="C74" s="10"/>
      <c r="D74" s="10"/>
      <c r="E74" s="10"/>
      <c r="F74" s="10"/>
      <c r="G74" s="10"/>
      <c r="H74" s="10"/>
      <c r="I74" s="10"/>
      <c r="J74" s="10"/>
      <c r="K74" s="10"/>
      <c r="L74" s="10"/>
      <c r="M74" s="10"/>
      <c r="N74" s="10"/>
    </row>
    <row r="75" spans="2:14" s="7" customFormat="1">
      <c r="B75" s="10"/>
      <c r="C75" s="10"/>
      <c r="D75" s="10"/>
      <c r="E75" s="10"/>
      <c r="F75" s="10"/>
      <c r="G75" s="10"/>
      <c r="H75" s="10"/>
      <c r="I75" s="10"/>
      <c r="J75" s="10"/>
      <c r="K75" s="10"/>
      <c r="L75" s="10"/>
      <c r="M75" s="10"/>
      <c r="N75" s="10"/>
    </row>
    <row r="76" spans="2:14" s="7" customFormat="1">
      <c r="B76" s="10"/>
      <c r="C76" s="10"/>
      <c r="D76" s="10"/>
      <c r="E76" s="10"/>
      <c r="F76" s="10"/>
      <c r="G76" s="10"/>
      <c r="H76" s="10"/>
      <c r="I76" s="10"/>
      <c r="J76" s="10"/>
      <c r="K76" s="10"/>
      <c r="L76" s="10"/>
      <c r="M76" s="10"/>
      <c r="N76" s="10"/>
    </row>
    <row r="77" spans="2:14" s="7" customFormat="1">
      <c r="B77" s="10"/>
      <c r="C77" s="10"/>
      <c r="D77" s="10"/>
      <c r="E77" s="10"/>
      <c r="F77" s="10"/>
      <c r="G77" s="10"/>
      <c r="H77" s="10"/>
      <c r="I77" s="10"/>
      <c r="J77" s="10"/>
      <c r="K77" s="10"/>
      <c r="L77" s="10"/>
      <c r="M77" s="10"/>
      <c r="N77" s="10"/>
    </row>
    <row r="78" spans="2:14" s="7" customFormat="1">
      <c r="B78" s="10"/>
      <c r="C78" s="10"/>
      <c r="D78" s="10"/>
      <c r="E78" s="10"/>
      <c r="F78" s="10"/>
      <c r="G78" s="10"/>
      <c r="H78" s="10"/>
      <c r="I78" s="10"/>
      <c r="J78" s="10"/>
      <c r="K78" s="10"/>
      <c r="L78" s="10"/>
      <c r="M78" s="10"/>
      <c r="N78" s="10"/>
    </row>
    <row r="79" spans="2:14" s="7" customFormat="1">
      <c r="B79" s="10"/>
      <c r="C79" s="10"/>
      <c r="D79" s="10"/>
      <c r="E79" s="10"/>
      <c r="F79" s="10"/>
      <c r="G79" s="10"/>
      <c r="H79" s="10"/>
      <c r="I79" s="10"/>
      <c r="J79" s="10"/>
      <c r="K79" s="10"/>
      <c r="L79" s="10"/>
      <c r="M79" s="10"/>
      <c r="N79" s="10"/>
    </row>
    <row r="80" spans="2:14" s="7" customFormat="1">
      <c r="B80" s="10"/>
      <c r="C80" s="10"/>
      <c r="D80" s="10"/>
      <c r="E80" s="10"/>
      <c r="F80" s="10"/>
      <c r="G80" s="10"/>
      <c r="H80" s="10"/>
      <c r="I80" s="10"/>
      <c r="J80" s="10"/>
      <c r="K80" s="10"/>
      <c r="L80" s="10"/>
      <c r="M80" s="10"/>
      <c r="N80" s="10"/>
    </row>
    <row r="81" spans="2:14" s="7" customFormat="1">
      <c r="B81" s="10"/>
      <c r="C81" s="10"/>
      <c r="D81" s="10"/>
      <c r="E81" s="10"/>
      <c r="F81" s="10"/>
      <c r="G81" s="10"/>
      <c r="H81" s="10"/>
      <c r="I81" s="10"/>
      <c r="J81" s="10"/>
      <c r="K81" s="10"/>
      <c r="L81" s="10"/>
      <c r="M81" s="10"/>
      <c r="N81" s="10"/>
    </row>
    <row r="82" spans="2:14" s="7" customFormat="1">
      <c r="B82" s="10"/>
      <c r="C82" s="10"/>
      <c r="D82" s="10"/>
      <c r="E82" s="10"/>
      <c r="F82" s="10"/>
      <c r="G82" s="10"/>
      <c r="H82" s="10"/>
      <c r="I82" s="10"/>
      <c r="J82" s="10"/>
      <c r="K82" s="10"/>
      <c r="L82" s="10"/>
      <c r="M82" s="10"/>
      <c r="N82" s="10"/>
    </row>
    <row r="83" spans="2:14" s="7" customFormat="1">
      <c r="B83" s="10"/>
      <c r="C83" s="10"/>
      <c r="D83" s="10"/>
      <c r="E83" s="10"/>
      <c r="F83" s="10"/>
      <c r="G83" s="10"/>
      <c r="H83" s="10"/>
      <c r="I83" s="10"/>
      <c r="J83" s="10"/>
      <c r="K83" s="10"/>
      <c r="L83" s="10"/>
      <c r="M83" s="10"/>
      <c r="N83" s="10"/>
    </row>
    <row r="84" spans="2:14" s="7" customFormat="1">
      <c r="B84" s="10"/>
      <c r="C84" s="10"/>
      <c r="D84" s="10"/>
      <c r="E84" s="10"/>
      <c r="F84" s="10"/>
      <c r="G84" s="10"/>
      <c r="H84" s="10"/>
      <c r="I84" s="10"/>
      <c r="J84" s="10"/>
      <c r="K84" s="10"/>
      <c r="L84" s="10"/>
      <c r="M84" s="10"/>
      <c r="N84" s="10"/>
    </row>
    <row r="85" spans="2:14" s="7" customFormat="1">
      <c r="B85" s="10"/>
      <c r="C85" s="10"/>
      <c r="D85" s="10"/>
      <c r="E85" s="10"/>
      <c r="F85" s="10"/>
      <c r="G85" s="10"/>
      <c r="H85" s="10"/>
      <c r="I85" s="10"/>
      <c r="J85" s="10"/>
      <c r="K85" s="10"/>
      <c r="L85" s="10"/>
      <c r="M85" s="10"/>
      <c r="N85" s="10"/>
    </row>
    <row r="86" spans="2:14" s="7" customFormat="1">
      <c r="B86" s="10"/>
      <c r="C86" s="10"/>
      <c r="D86" s="10"/>
      <c r="E86" s="10"/>
      <c r="F86" s="10"/>
      <c r="G86" s="10"/>
      <c r="H86" s="10"/>
      <c r="I86" s="10"/>
      <c r="J86" s="10"/>
      <c r="K86" s="10"/>
      <c r="L86" s="10"/>
      <c r="M86" s="10"/>
      <c r="N86" s="10"/>
    </row>
    <row r="87" spans="2:14" s="7" customFormat="1">
      <c r="B87" s="10"/>
      <c r="C87" s="10"/>
      <c r="D87" s="10"/>
      <c r="E87" s="10"/>
      <c r="F87" s="10"/>
      <c r="G87" s="10"/>
      <c r="H87" s="10"/>
      <c r="I87" s="10"/>
      <c r="J87" s="10"/>
      <c r="K87" s="10"/>
      <c r="L87" s="10"/>
      <c r="M87" s="10"/>
      <c r="N87" s="10"/>
    </row>
    <row r="88" spans="2:14" s="7" customFormat="1">
      <c r="B88" s="10"/>
      <c r="C88" s="10"/>
      <c r="D88" s="10"/>
      <c r="E88" s="10"/>
      <c r="F88" s="10"/>
      <c r="G88" s="10"/>
      <c r="H88" s="10"/>
      <c r="I88" s="10"/>
      <c r="J88" s="10"/>
      <c r="K88" s="10"/>
      <c r="L88" s="10"/>
      <c r="M88" s="10"/>
      <c r="N88" s="10"/>
    </row>
    <row r="89" spans="2:14" s="7" customFormat="1">
      <c r="B89" s="10"/>
      <c r="C89" s="10"/>
      <c r="D89" s="10"/>
      <c r="E89" s="10"/>
      <c r="F89" s="10"/>
      <c r="G89" s="10"/>
      <c r="H89" s="10"/>
      <c r="I89" s="10"/>
      <c r="J89" s="10"/>
      <c r="K89" s="10"/>
      <c r="L89" s="10"/>
      <c r="M89" s="10"/>
      <c r="N89" s="10"/>
    </row>
    <row r="90" spans="2:14" s="7" customFormat="1">
      <c r="B90" s="10"/>
      <c r="C90" s="10"/>
      <c r="D90" s="10"/>
      <c r="E90" s="10"/>
      <c r="F90" s="10"/>
      <c r="G90" s="10"/>
      <c r="H90" s="10"/>
      <c r="I90" s="10"/>
      <c r="J90" s="10"/>
      <c r="K90" s="10"/>
      <c r="L90" s="10"/>
      <c r="M90" s="10"/>
      <c r="N90" s="10"/>
    </row>
    <row r="91" spans="2:14" s="7" customFormat="1">
      <c r="B91" s="10"/>
      <c r="C91" s="10"/>
      <c r="D91" s="10"/>
      <c r="E91" s="10"/>
      <c r="F91" s="10"/>
      <c r="G91" s="10"/>
      <c r="H91" s="10"/>
      <c r="I91" s="10"/>
      <c r="J91" s="10"/>
      <c r="K91" s="10"/>
      <c r="L91" s="10"/>
      <c r="M91" s="10"/>
      <c r="N91" s="10"/>
    </row>
    <row r="92" spans="2:14" s="7" customFormat="1">
      <c r="B92" s="10"/>
      <c r="C92" s="10"/>
      <c r="D92" s="10"/>
      <c r="E92" s="10"/>
      <c r="F92" s="10"/>
      <c r="G92" s="10"/>
      <c r="H92" s="10"/>
      <c r="I92" s="10"/>
      <c r="J92" s="10"/>
      <c r="K92" s="10"/>
      <c r="L92" s="10"/>
      <c r="M92" s="10"/>
      <c r="N92" s="10"/>
    </row>
    <row r="93" spans="2:14" s="7" customFormat="1">
      <c r="B93" s="10"/>
      <c r="C93" s="10"/>
      <c r="D93" s="10"/>
      <c r="E93" s="10"/>
      <c r="F93" s="10"/>
      <c r="G93" s="10"/>
      <c r="H93" s="10"/>
      <c r="I93" s="10"/>
      <c r="J93" s="10"/>
      <c r="K93" s="10"/>
      <c r="L93" s="10"/>
      <c r="M93" s="10"/>
      <c r="N93" s="10"/>
    </row>
    <row r="94" spans="2:14" s="7" customFormat="1">
      <c r="B94" s="10"/>
      <c r="C94" s="10"/>
      <c r="D94" s="10"/>
      <c r="E94" s="10"/>
      <c r="F94" s="10"/>
      <c r="G94" s="10"/>
      <c r="H94" s="10"/>
      <c r="I94" s="10"/>
      <c r="J94" s="10"/>
      <c r="K94" s="10"/>
      <c r="L94" s="10"/>
      <c r="M94" s="10"/>
      <c r="N94" s="10"/>
    </row>
    <row r="95" spans="2:14" s="7" customFormat="1">
      <c r="B95" s="10"/>
      <c r="C95" s="10"/>
      <c r="D95" s="10"/>
      <c r="E95" s="10"/>
      <c r="F95" s="10"/>
      <c r="G95" s="10"/>
      <c r="H95" s="10"/>
      <c r="I95" s="10"/>
      <c r="J95" s="10"/>
      <c r="K95" s="10"/>
      <c r="L95" s="10"/>
      <c r="M95" s="10"/>
      <c r="N95" s="10"/>
    </row>
    <row r="96" spans="2:14" s="7" customFormat="1">
      <c r="B96" s="10"/>
      <c r="C96" s="10"/>
      <c r="D96" s="10"/>
      <c r="E96" s="10"/>
      <c r="F96" s="10"/>
      <c r="G96" s="10"/>
      <c r="H96" s="10"/>
      <c r="I96" s="10"/>
      <c r="J96" s="10"/>
      <c r="K96" s="10"/>
      <c r="L96" s="10"/>
      <c r="M96" s="10"/>
      <c r="N96" s="10"/>
    </row>
    <row r="97" spans="2:14" s="7" customFormat="1">
      <c r="B97" s="10"/>
      <c r="C97" s="10"/>
      <c r="D97" s="10"/>
      <c r="E97" s="10"/>
      <c r="F97" s="10"/>
      <c r="G97" s="10"/>
      <c r="H97" s="10"/>
      <c r="I97" s="10"/>
      <c r="J97" s="10"/>
      <c r="K97" s="10"/>
      <c r="L97" s="10"/>
      <c r="M97" s="10"/>
      <c r="N97" s="10"/>
    </row>
    <row r="98" spans="2:14" s="7" customFormat="1">
      <c r="B98" s="10"/>
      <c r="C98" s="10"/>
      <c r="D98" s="10"/>
      <c r="E98" s="10"/>
      <c r="F98" s="10"/>
      <c r="G98" s="10"/>
      <c r="H98" s="10"/>
      <c r="I98" s="10"/>
      <c r="J98" s="10"/>
      <c r="K98" s="10"/>
      <c r="L98" s="10"/>
      <c r="M98" s="10"/>
      <c r="N98" s="10"/>
    </row>
    <row r="99" spans="2:14" s="7" customFormat="1">
      <c r="B99" s="10"/>
      <c r="C99" s="10"/>
      <c r="D99" s="10"/>
      <c r="E99" s="10"/>
      <c r="F99" s="10"/>
      <c r="G99" s="10"/>
      <c r="H99" s="10"/>
      <c r="I99" s="10"/>
      <c r="J99" s="10"/>
      <c r="K99" s="10"/>
      <c r="L99" s="10"/>
      <c r="M99" s="10"/>
      <c r="N99" s="10"/>
    </row>
    <row r="100" spans="2:14" s="7" customFormat="1">
      <c r="B100" s="10"/>
      <c r="C100" s="10"/>
      <c r="D100" s="10"/>
      <c r="E100" s="10"/>
      <c r="F100" s="10"/>
      <c r="G100" s="10"/>
      <c r="H100" s="10"/>
      <c r="I100" s="10"/>
      <c r="J100" s="10"/>
      <c r="K100" s="10"/>
      <c r="L100" s="10"/>
      <c r="M100" s="10"/>
      <c r="N100" s="10"/>
    </row>
    <row r="101" spans="2:14" s="7" customFormat="1">
      <c r="B101" s="10"/>
      <c r="C101" s="10"/>
      <c r="D101" s="10"/>
      <c r="E101" s="10"/>
      <c r="F101" s="10"/>
      <c r="G101" s="10"/>
      <c r="H101" s="10"/>
      <c r="I101" s="10"/>
      <c r="J101" s="10"/>
      <c r="K101" s="10"/>
      <c r="L101" s="10"/>
      <c r="M101" s="10"/>
      <c r="N101" s="10"/>
    </row>
    <row r="102" spans="2:14" s="7" customFormat="1">
      <c r="B102" s="10"/>
      <c r="C102" s="10"/>
      <c r="D102" s="10"/>
      <c r="E102" s="10"/>
      <c r="F102" s="10"/>
      <c r="G102" s="10"/>
      <c r="H102" s="10"/>
      <c r="I102" s="10"/>
      <c r="J102" s="10"/>
      <c r="K102" s="10"/>
      <c r="L102" s="10"/>
      <c r="M102" s="10"/>
      <c r="N102" s="10"/>
    </row>
    <row r="103" spans="2:14" s="7" customFormat="1">
      <c r="B103" s="10"/>
      <c r="C103" s="10"/>
      <c r="D103" s="10"/>
      <c r="E103" s="10"/>
      <c r="F103" s="10"/>
      <c r="G103" s="10"/>
      <c r="H103" s="10"/>
      <c r="I103" s="10"/>
      <c r="J103" s="10"/>
      <c r="K103" s="10"/>
      <c r="L103" s="10"/>
      <c r="M103" s="10"/>
      <c r="N103" s="10"/>
    </row>
    <row r="104" spans="2:14" s="7" customFormat="1">
      <c r="B104" s="10"/>
      <c r="C104" s="10"/>
      <c r="D104" s="10"/>
      <c r="E104" s="10"/>
      <c r="F104" s="10"/>
      <c r="G104" s="10"/>
      <c r="H104" s="10"/>
      <c r="I104" s="10"/>
      <c r="J104" s="10"/>
      <c r="K104" s="10"/>
      <c r="L104" s="10"/>
      <c r="M104" s="10"/>
      <c r="N104" s="10"/>
    </row>
    <row r="105" spans="2:14" s="7" customFormat="1">
      <c r="B105" s="10"/>
      <c r="C105" s="10"/>
      <c r="D105" s="10"/>
      <c r="E105" s="10"/>
      <c r="F105" s="10"/>
      <c r="G105" s="10"/>
      <c r="H105" s="10"/>
      <c r="I105" s="10"/>
      <c r="J105" s="10"/>
      <c r="K105" s="10"/>
      <c r="L105" s="10"/>
      <c r="M105" s="10"/>
      <c r="N105" s="10"/>
    </row>
    <row r="106" spans="2:14" s="7" customFormat="1">
      <c r="B106" s="10"/>
      <c r="C106" s="10"/>
      <c r="D106" s="10"/>
      <c r="E106" s="10"/>
      <c r="F106" s="10"/>
      <c r="G106" s="10"/>
      <c r="H106" s="10"/>
      <c r="I106" s="10"/>
      <c r="J106" s="10"/>
      <c r="K106" s="10"/>
      <c r="L106" s="10"/>
      <c r="M106" s="10"/>
      <c r="N106" s="10"/>
    </row>
    <row r="107" spans="2:14" s="7" customFormat="1">
      <c r="B107" s="10"/>
      <c r="C107" s="10"/>
      <c r="D107" s="10"/>
      <c r="E107" s="10"/>
      <c r="F107" s="10"/>
      <c r="G107" s="10"/>
      <c r="H107" s="10"/>
      <c r="I107" s="10"/>
      <c r="J107" s="10"/>
      <c r="K107" s="10"/>
      <c r="L107" s="10"/>
      <c r="M107" s="10"/>
      <c r="N107" s="10"/>
    </row>
    <row r="108" spans="2:14" s="7" customFormat="1">
      <c r="B108" s="10"/>
      <c r="C108" s="10"/>
      <c r="D108" s="10"/>
      <c r="E108" s="10"/>
      <c r="F108" s="10"/>
      <c r="G108" s="10"/>
      <c r="H108" s="10"/>
      <c r="I108" s="10"/>
      <c r="J108" s="10"/>
      <c r="K108" s="10"/>
      <c r="L108" s="10"/>
      <c r="M108" s="10"/>
      <c r="N108" s="10"/>
    </row>
    <row r="109" spans="2:14" s="7" customFormat="1">
      <c r="B109" s="10"/>
      <c r="C109" s="10"/>
      <c r="D109" s="10"/>
      <c r="E109" s="10"/>
      <c r="F109" s="10"/>
      <c r="G109" s="10"/>
      <c r="H109" s="10"/>
      <c r="I109" s="10"/>
      <c r="J109" s="10"/>
      <c r="K109" s="10"/>
      <c r="L109" s="10"/>
      <c r="M109" s="10"/>
      <c r="N109" s="10"/>
    </row>
    <row r="110" spans="2:14" s="7" customFormat="1">
      <c r="B110" s="10"/>
      <c r="C110" s="10"/>
      <c r="D110" s="10"/>
      <c r="E110" s="10"/>
      <c r="F110" s="10"/>
      <c r="G110" s="10"/>
      <c r="H110" s="10"/>
      <c r="I110" s="10"/>
      <c r="J110" s="10"/>
      <c r="K110" s="10"/>
      <c r="L110" s="10"/>
      <c r="M110" s="10"/>
      <c r="N110" s="10"/>
    </row>
    <row r="111" spans="2:14" s="7" customFormat="1">
      <c r="B111" s="10"/>
      <c r="C111" s="10"/>
      <c r="D111" s="10"/>
      <c r="E111" s="10"/>
      <c r="F111" s="10"/>
      <c r="G111" s="10"/>
      <c r="H111" s="10"/>
      <c r="I111" s="10"/>
      <c r="J111" s="10"/>
      <c r="K111" s="10"/>
      <c r="L111" s="10"/>
      <c r="M111" s="10"/>
      <c r="N111" s="10"/>
    </row>
    <row r="112" spans="2:14" s="7" customFormat="1">
      <c r="B112" s="10"/>
      <c r="C112" s="10"/>
      <c r="D112" s="10"/>
      <c r="E112" s="10"/>
      <c r="F112" s="10"/>
      <c r="G112" s="10"/>
      <c r="H112" s="10"/>
      <c r="I112" s="10"/>
      <c r="J112" s="10"/>
      <c r="K112" s="10"/>
      <c r="L112" s="10"/>
      <c r="M112" s="10"/>
      <c r="N112" s="10"/>
    </row>
    <row r="113" spans="2:14" s="7" customFormat="1">
      <c r="B113" s="10"/>
      <c r="C113" s="10"/>
      <c r="D113" s="10"/>
      <c r="E113" s="10"/>
      <c r="F113" s="10"/>
      <c r="G113" s="10"/>
      <c r="H113" s="10"/>
      <c r="I113" s="10"/>
      <c r="J113" s="10"/>
      <c r="K113" s="10"/>
      <c r="L113" s="10"/>
      <c r="M113" s="10"/>
      <c r="N113" s="10"/>
    </row>
    <row r="114" spans="2:14" s="7" customFormat="1">
      <c r="B114" s="10"/>
      <c r="C114" s="10"/>
      <c r="D114" s="10"/>
      <c r="E114" s="10"/>
      <c r="F114" s="10"/>
      <c r="G114" s="10"/>
      <c r="H114" s="10"/>
      <c r="I114" s="10"/>
      <c r="J114" s="10"/>
      <c r="K114" s="10"/>
      <c r="L114" s="10"/>
      <c r="M114" s="10"/>
      <c r="N114" s="10"/>
    </row>
    <row r="115" spans="2:14" s="7" customFormat="1">
      <c r="B115" s="10"/>
      <c r="C115" s="10"/>
      <c r="D115" s="10"/>
      <c r="E115" s="10"/>
      <c r="F115" s="10"/>
      <c r="G115" s="10"/>
      <c r="H115" s="10"/>
      <c r="I115" s="10"/>
      <c r="J115" s="10"/>
      <c r="K115" s="10"/>
      <c r="L115" s="10"/>
      <c r="M115" s="10"/>
      <c r="N115" s="10"/>
    </row>
    <row r="116" spans="2:14" s="7" customFormat="1">
      <c r="B116" s="10"/>
      <c r="C116" s="10"/>
      <c r="D116" s="10"/>
      <c r="E116" s="10"/>
      <c r="F116" s="10"/>
      <c r="G116" s="10"/>
      <c r="H116" s="10"/>
      <c r="I116" s="10"/>
      <c r="J116" s="10"/>
      <c r="K116" s="10"/>
      <c r="L116" s="10"/>
      <c r="M116" s="10"/>
      <c r="N116" s="10"/>
    </row>
    <row r="117" spans="2:14" s="7" customFormat="1">
      <c r="B117" s="10"/>
      <c r="C117" s="10"/>
      <c r="D117" s="10"/>
      <c r="E117" s="10"/>
      <c r="F117" s="10"/>
      <c r="G117" s="10"/>
      <c r="H117" s="10"/>
      <c r="I117" s="10"/>
      <c r="J117" s="10"/>
      <c r="K117" s="10"/>
      <c r="L117" s="10"/>
      <c r="M117" s="10"/>
      <c r="N117" s="10"/>
    </row>
    <row r="118" spans="2:14" s="7" customFormat="1">
      <c r="B118" s="10"/>
      <c r="C118" s="10"/>
      <c r="D118" s="10"/>
      <c r="E118" s="10"/>
      <c r="F118" s="10"/>
      <c r="G118" s="10"/>
      <c r="H118" s="10"/>
      <c r="I118" s="10"/>
      <c r="J118" s="10"/>
      <c r="K118" s="10"/>
      <c r="L118" s="10"/>
      <c r="M118" s="10"/>
      <c r="N118" s="10"/>
    </row>
    <row r="119" spans="2:14" s="7" customFormat="1">
      <c r="B119" s="10"/>
      <c r="C119" s="10"/>
      <c r="D119" s="10"/>
      <c r="E119" s="10"/>
      <c r="F119" s="10"/>
      <c r="G119" s="10"/>
      <c r="H119" s="10"/>
      <c r="I119" s="10"/>
      <c r="J119" s="10"/>
      <c r="K119" s="10"/>
      <c r="L119" s="10"/>
      <c r="M119" s="10"/>
      <c r="N119" s="10"/>
    </row>
    <row r="120" spans="2:14" s="7" customFormat="1">
      <c r="B120" s="10"/>
      <c r="C120" s="10"/>
      <c r="D120" s="10"/>
      <c r="E120" s="10"/>
      <c r="F120" s="10"/>
      <c r="G120" s="10"/>
      <c r="H120" s="10"/>
      <c r="I120" s="10"/>
      <c r="J120" s="10"/>
      <c r="K120" s="10"/>
      <c r="L120" s="10"/>
      <c r="M120" s="10"/>
      <c r="N120" s="10"/>
    </row>
    <row r="121" spans="2:14" s="7" customFormat="1">
      <c r="B121" s="10"/>
      <c r="C121" s="10"/>
      <c r="D121" s="10"/>
      <c r="E121" s="10"/>
      <c r="F121" s="10"/>
      <c r="G121" s="10"/>
      <c r="H121" s="10"/>
      <c r="I121" s="10"/>
      <c r="J121" s="10"/>
      <c r="K121" s="10"/>
      <c r="L121" s="10"/>
      <c r="M121" s="10"/>
      <c r="N121" s="10"/>
    </row>
    <row r="122" spans="2:14" s="7" customFormat="1">
      <c r="B122" s="10"/>
      <c r="C122" s="10"/>
      <c r="D122" s="10"/>
      <c r="E122" s="10"/>
      <c r="F122" s="10"/>
      <c r="G122" s="10"/>
      <c r="H122" s="10"/>
      <c r="I122" s="10"/>
      <c r="J122" s="10"/>
      <c r="K122" s="10"/>
      <c r="L122" s="10"/>
      <c r="M122" s="10"/>
      <c r="N122" s="10"/>
    </row>
    <row r="123" spans="2:14" s="7" customFormat="1">
      <c r="B123" s="10"/>
      <c r="C123" s="10"/>
      <c r="D123" s="10"/>
      <c r="E123" s="10"/>
      <c r="F123" s="10"/>
      <c r="G123" s="10"/>
      <c r="H123" s="10"/>
      <c r="I123" s="10"/>
      <c r="J123" s="10"/>
      <c r="K123" s="10"/>
      <c r="L123" s="10"/>
      <c r="M123" s="10"/>
      <c r="N123" s="10"/>
    </row>
    <row r="124" spans="2:14" s="7" customFormat="1">
      <c r="B124" s="10"/>
      <c r="C124" s="10"/>
      <c r="D124" s="10"/>
      <c r="E124" s="10"/>
      <c r="F124" s="10"/>
      <c r="G124" s="10"/>
      <c r="H124" s="10"/>
      <c r="I124" s="10"/>
      <c r="J124" s="10"/>
      <c r="K124" s="10"/>
      <c r="L124" s="10"/>
      <c r="M124" s="10"/>
      <c r="N124" s="10"/>
    </row>
    <row r="125" spans="2:14" s="7" customFormat="1">
      <c r="B125" s="10"/>
      <c r="C125" s="10"/>
      <c r="D125" s="10"/>
      <c r="E125" s="10"/>
      <c r="F125" s="10"/>
      <c r="G125" s="10"/>
      <c r="H125" s="10"/>
      <c r="I125" s="10"/>
      <c r="J125" s="10"/>
      <c r="K125" s="10"/>
      <c r="L125" s="10"/>
      <c r="M125" s="10"/>
      <c r="N125" s="10"/>
    </row>
    <row r="126" spans="2:14" s="7" customFormat="1">
      <c r="B126" s="10"/>
      <c r="C126" s="10"/>
      <c r="D126" s="10"/>
      <c r="E126" s="10"/>
      <c r="F126" s="10"/>
      <c r="G126" s="10"/>
      <c r="H126" s="10"/>
      <c r="I126" s="10"/>
      <c r="J126" s="10"/>
      <c r="K126" s="10"/>
      <c r="L126" s="10"/>
      <c r="M126" s="10"/>
      <c r="N126" s="10"/>
    </row>
    <row r="127" spans="2:14" s="7" customFormat="1">
      <c r="B127" s="10"/>
      <c r="C127" s="10"/>
      <c r="D127" s="10"/>
      <c r="E127" s="10"/>
      <c r="F127" s="10"/>
      <c r="G127" s="10"/>
      <c r="H127" s="10"/>
      <c r="I127" s="10"/>
      <c r="J127" s="10"/>
      <c r="K127" s="10"/>
      <c r="L127" s="10"/>
      <c r="M127" s="10"/>
      <c r="N127" s="10"/>
    </row>
    <row r="128" spans="2:14" s="7" customFormat="1">
      <c r="B128" s="10"/>
      <c r="C128" s="10"/>
      <c r="D128" s="10"/>
      <c r="E128" s="10"/>
      <c r="F128" s="10"/>
      <c r="G128" s="10"/>
      <c r="H128" s="10"/>
      <c r="I128" s="10"/>
      <c r="J128" s="10"/>
      <c r="K128" s="10"/>
      <c r="L128" s="10"/>
      <c r="M128" s="10"/>
      <c r="N128" s="10"/>
    </row>
    <row r="129" spans="2:14" s="7" customFormat="1">
      <c r="B129" s="10"/>
      <c r="C129" s="10"/>
      <c r="D129" s="10"/>
      <c r="E129" s="10"/>
      <c r="F129" s="10"/>
      <c r="G129" s="10"/>
      <c r="H129" s="10"/>
      <c r="I129" s="10"/>
      <c r="J129" s="10"/>
      <c r="K129" s="10"/>
      <c r="L129" s="10"/>
      <c r="M129" s="10"/>
      <c r="N129" s="10"/>
    </row>
    <row r="130" spans="2:14" s="7" customFormat="1">
      <c r="B130" s="10"/>
      <c r="C130" s="10"/>
      <c r="D130" s="10"/>
      <c r="E130" s="10"/>
      <c r="F130" s="10"/>
      <c r="G130" s="10"/>
      <c r="H130" s="10"/>
      <c r="I130" s="10"/>
      <c r="J130" s="10"/>
      <c r="K130" s="10"/>
      <c r="L130" s="10"/>
      <c r="M130" s="10"/>
      <c r="N130" s="10"/>
    </row>
    <row r="131" spans="2:14" s="7" customFormat="1">
      <c r="B131" s="10"/>
      <c r="C131" s="10"/>
      <c r="D131" s="10"/>
      <c r="E131" s="10"/>
      <c r="F131" s="10"/>
      <c r="G131" s="10"/>
      <c r="H131" s="10"/>
      <c r="I131" s="10"/>
      <c r="J131" s="10"/>
      <c r="K131" s="10"/>
      <c r="L131" s="10"/>
      <c r="M131" s="10"/>
      <c r="N131" s="10"/>
    </row>
    <row r="132" spans="2:14" s="7" customFormat="1">
      <c r="B132" s="10"/>
      <c r="C132" s="10"/>
      <c r="D132" s="10"/>
      <c r="E132" s="10"/>
      <c r="F132" s="10"/>
      <c r="G132" s="10"/>
      <c r="H132" s="10"/>
      <c r="I132" s="10"/>
      <c r="J132" s="10"/>
      <c r="K132" s="10"/>
      <c r="L132" s="10"/>
      <c r="M132" s="10"/>
      <c r="N132" s="10"/>
    </row>
    <row r="133" spans="2:14" s="7" customFormat="1">
      <c r="B133" s="10"/>
      <c r="C133" s="10"/>
      <c r="D133" s="10"/>
      <c r="E133" s="10"/>
      <c r="F133" s="10"/>
      <c r="G133" s="10"/>
      <c r="H133" s="10"/>
      <c r="I133" s="10"/>
      <c r="J133" s="10"/>
      <c r="K133" s="10"/>
      <c r="L133" s="10"/>
      <c r="M133" s="10"/>
      <c r="N133" s="10"/>
    </row>
    <row r="134" spans="2:14" s="7" customFormat="1">
      <c r="B134" s="10"/>
      <c r="C134" s="10"/>
      <c r="D134" s="10"/>
      <c r="E134" s="10"/>
      <c r="F134" s="10"/>
      <c r="G134" s="10"/>
      <c r="H134" s="10"/>
      <c r="I134" s="10"/>
      <c r="J134" s="10"/>
      <c r="K134" s="10"/>
      <c r="L134" s="10"/>
      <c r="M134" s="10"/>
      <c r="N134" s="10"/>
    </row>
    <row r="135" spans="2:14" s="7" customFormat="1">
      <c r="B135" s="10"/>
      <c r="C135" s="10"/>
      <c r="D135" s="10"/>
      <c r="E135" s="10"/>
      <c r="F135" s="10"/>
      <c r="G135" s="10"/>
      <c r="H135" s="10"/>
      <c r="I135" s="10"/>
      <c r="J135" s="10"/>
      <c r="K135" s="10"/>
      <c r="L135" s="10"/>
      <c r="M135" s="10"/>
      <c r="N135" s="10"/>
    </row>
    <row r="136" spans="2:14" s="7" customFormat="1">
      <c r="B136" s="10"/>
      <c r="C136" s="10"/>
      <c r="D136" s="10"/>
      <c r="E136" s="10"/>
      <c r="F136" s="10"/>
      <c r="G136" s="10"/>
      <c r="H136" s="10"/>
      <c r="I136" s="10"/>
      <c r="J136" s="10"/>
      <c r="K136" s="10"/>
      <c r="L136" s="10"/>
      <c r="M136" s="10"/>
      <c r="N136" s="10"/>
    </row>
    <row r="137" spans="2:14" s="7" customFormat="1">
      <c r="B137" s="10"/>
      <c r="C137" s="10"/>
      <c r="D137" s="10"/>
      <c r="E137" s="10"/>
      <c r="F137" s="10"/>
      <c r="G137" s="10"/>
      <c r="H137" s="10"/>
      <c r="I137" s="10"/>
      <c r="J137" s="10"/>
      <c r="K137" s="10"/>
      <c r="L137" s="10"/>
      <c r="M137" s="10"/>
      <c r="N137" s="10"/>
    </row>
    <row r="138" spans="2:14" s="7" customFormat="1">
      <c r="B138" s="10"/>
      <c r="C138" s="10"/>
      <c r="D138" s="10"/>
      <c r="E138" s="10"/>
      <c r="F138" s="10"/>
      <c r="G138" s="10"/>
      <c r="H138" s="10"/>
      <c r="I138" s="10"/>
      <c r="J138" s="10"/>
      <c r="K138" s="10"/>
      <c r="L138" s="10"/>
      <c r="M138" s="10"/>
      <c r="N138" s="10"/>
    </row>
    <row r="139" spans="2:14" s="7" customFormat="1">
      <c r="B139" s="10"/>
      <c r="C139" s="10"/>
      <c r="D139" s="10"/>
      <c r="E139" s="10"/>
      <c r="F139" s="10"/>
      <c r="G139" s="10"/>
      <c r="H139" s="10"/>
      <c r="I139" s="10"/>
      <c r="J139" s="10"/>
      <c r="K139" s="10"/>
      <c r="L139" s="10"/>
      <c r="M139" s="10"/>
      <c r="N139" s="10"/>
    </row>
    <row r="140" spans="2:14" s="7" customFormat="1">
      <c r="B140" s="10"/>
      <c r="C140" s="10"/>
      <c r="D140" s="10"/>
      <c r="E140" s="10"/>
      <c r="F140" s="10"/>
      <c r="G140" s="10"/>
      <c r="H140" s="10"/>
      <c r="I140" s="10"/>
      <c r="J140" s="10"/>
      <c r="K140" s="10"/>
      <c r="L140" s="10"/>
      <c r="M140" s="10"/>
      <c r="N140" s="10"/>
    </row>
    <row r="141" spans="2:14" s="7" customFormat="1">
      <c r="B141" s="10"/>
      <c r="C141" s="10"/>
      <c r="D141" s="10"/>
      <c r="E141" s="10"/>
      <c r="F141" s="10"/>
      <c r="G141" s="10"/>
      <c r="H141" s="10"/>
      <c r="I141" s="10"/>
      <c r="J141" s="10"/>
      <c r="K141" s="10"/>
      <c r="L141" s="10"/>
      <c r="M141" s="10"/>
      <c r="N141" s="10"/>
    </row>
    <row r="142" spans="2:14" s="7" customFormat="1">
      <c r="B142" s="10"/>
      <c r="C142" s="10"/>
      <c r="D142" s="10"/>
      <c r="E142" s="10"/>
      <c r="F142" s="10"/>
      <c r="G142" s="10"/>
      <c r="H142" s="10"/>
      <c r="I142" s="10"/>
      <c r="J142" s="10"/>
      <c r="K142" s="10"/>
      <c r="L142" s="10"/>
      <c r="M142" s="10"/>
      <c r="N142" s="10"/>
    </row>
    <row r="143" spans="2:14" s="7" customFormat="1">
      <c r="B143" s="10"/>
      <c r="C143" s="10"/>
      <c r="D143" s="10"/>
      <c r="E143" s="10"/>
      <c r="F143" s="10"/>
      <c r="G143" s="10"/>
      <c r="H143" s="10"/>
      <c r="I143" s="10"/>
      <c r="J143" s="10"/>
      <c r="K143" s="10"/>
      <c r="L143" s="10"/>
      <c r="M143" s="10"/>
      <c r="N143" s="10"/>
    </row>
    <row r="144" spans="2:14" s="7" customFormat="1">
      <c r="B144" s="10"/>
      <c r="C144" s="10"/>
      <c r="D144" s="10"/>
      <c r="E144" s="10"/>
      <c r="F144" s="10"/>
      <c r="G144" s="10"/>
      <c r="H144" s="10"/>
      <c r="I144" s="10"/>
      <c r="J144" s="10"/>
      <c r="K144" s="10"/>
      <c r="L144" s="10"/>
      <c r="M144" s="10"/>
      <c r="N144" s="10"/>
    </row>
    <row r="145" spans="2:14" s="7" customFormat="1">
      <c r="B145" s="10"/>
      <c r="C145" s="10"/>
      <c r="D145" s="10"/>
      <c r="E145" s="10"/>
      <c r="F145" s="10"/>
      <c r="G145" s="10"/>
      <c r="H145" s="10"/>
      <c r="I145" s="10"/>
      <c r="J145" s="10"/>
      <c r="K145" s="10"/>
      <c r="L145" s="10"/>
      <c r="M145" s="10"/>
      <c r="N145" s="10"/>
    </row>
    <row r="146" spans="2:14" s="7" customFormat="1">
      <c r="B146" s="10"/>
      <c r="C146" s="10"/>
      <c r="D146" s="10"/>
      <c r="E146" s="10"/>
      <c r="F146" s="10"/>
      <c r="G146" s="10"/>
      <c r="H146" s="10"/>
      <c r="I146" s="10"/>
      <c r="J146" s="10"/>
      <c r="K146" s="10"/>
      <c r="L146" s="10"/>
      <c r="M146" s="10"/>
      <c r="N146" s="10"/>
    </row>
    <row r="147" spans="2:14" s="7" customFormat="1">
      <c r="B147" s="10"/>
      <c r="C147" s="10"/>
      <c r="D147" s="10"/>
      <c r="E147" s="10"/>
      <c r="F147" s="10"/>
      <c r="G147" s="10"/>
      <c r="H147" s="10"/>
      <c r="I147" s="10"/>
      <c r="J147" s="10"/>
      <c r="K147" s="10"/>
      <c r="L147" s="10"/>
      <c r="M147" s="10"/>
      <c r="N147" s="10"/>
    </row>
    <row r="148" spans="2:14" s="7" customFormat="1">
      <c r="B148" s="10"/>
      <c r="C148" s="10"/>
      <c r="D148" s="10"/>
      <c r="E148" s="10"/>
      <c r="F148" s="10"/>
      <c r="G148" s="10"/>
      <c r="H148" s="10"/>
      <c r="I148" s="10"/>
      <c r="J148" s="10"/>
      <c r="K148" s="10"/>
      <c r="L148" s="10"/>
      <c r="M148" s="10"/>
      <c r="N148" s="10"/>
    </row>
    <row r="149" spans="2:14" s="7" customFormat="1">
      <c r="B149" s="10"/>
      <c r="C149" s="10"/>
      <c r="D149" s="10"/>
      <c r="E149" s="10"/>
      <c r="F149" s="10"/>
      <c r="G149" s="10"/>
      <c r="H149" s="10"/>
      <c r="I149" s="10"/>
      <c r="J149" s="10"/>
      <c r="K149" s="10"/>
      <c r="L149" s="10"/>
      <c r="M149" s="10"/>
      <c r="N149" s="10"/>
    </row>
    <row r="150" spans="2:14" s="7" customFormat="1">
      <c r="B150" s="10"/>
      <c r="C150" s="10"/>
      <c r="D150" s="10"/>
      <c r="E150" s="10"/>
      <c r="F150" s="10"/>
      <c r="G150" s="10"/>
      <c r="H150" s="10"/>
      <c r="I150" s="10"/>
      <c r="J150" s="10"/>
      <c r="K150" s="10"/>
      <c r="L150" s="10"/>
      <c r="M150" s="10"/>
      <c r="N150" s="10"/>
    </row>
    <row r="151" spans="2:14" s="7" customFormat="1">
      <c r="B151" s="10"/>
      <c r="C151" s="10"/>
      <c r="D151" s="10"/>
      <c r="E151" s="10"/>
      <c r="F151" s="10"/>
      <c r="G151" s="10"/>
      <c r="H151" s="10"/>
      <c r="I151" s="10"/>
      <c r="J151" s="10"/>
      <c r="K151" s="10"/>
      <c r="L151" s="10"/>
      <c r="M151" s="10"/>
      <c r="N151" s="10"/>
    </row>
    <row r="152" spans="2:14" s="7" customFormat="1">
      <c r="B152" s="10"/>
      <c r="C152" s="10"/>
      <c r="D152" s="10"/>
      <c r="E152" s="10"/>
      <c r="F152" s="10"/>
      <c r="G152" s="10"/>
      <c r="H152" s="10"/>
      <c r="I152" s="10"/>
      <c r="J152" s="10"/>
      <c r="K152" s="10"/>
      <c r="L152" s="10"/>
      <c r="M152" s="10"/>
      <c r="N152" s="10"/>
    </row>
    <row r="153" spans="2:14" s="7" customFormat="1">
      <c r="B153" s="10"/>
      <c r="C153" s="10"/>
      <c r="D153" s="10"/>
      <c r="E153" s="10"/>
      <c r="F153" s="10"/>
      <c r="G153" s="10"/>
      <c r="H153" s="10"/>
      <c r="I153" s="10"/>
      <c r="J153" s="10"/>
      <c r="K153" s="10"/>
      <c r="L153" s="10"/>
      <c r="M153" s="10"/>
      <c r="N153" s="10"/>
    </row>
    <row r="154" spans="2:14" s="7" customFormat="1">
      <c r="B154" s="10"/>
      <c r="C154" s="10"/>
      <c r="D154" s="10"/>
      <c r="E154" s="10"/>
      <c r="F154" s="10"/>
      <c r="G154" s="10"/>
      <c r="H154" s="10"/>
      <c r="I154" s="10"/>
      <c r="J154" s="10"/>
      <c r="K154" s="10"/>
      <c r="L154" s="10"/>
      <c r="M154" s="10"/>
      <c r="N154" s="10"/>
    </row>
    <row r="155" spans="2:14" s="7" customFormat="1">
      <c r="B155" s="10"/>
      <c r="C155" s="10"/>
      <c r="D155" s="10"/>
      <c r="E155" s="10"/>
      <c r="F155" s="10"/>
      <c r="G155" s="10"/>
      <c r="H155" s="10"/>
      <c r="I155" s="10"/>
      <c r="J155" s="10"/>
      <c r="K155" s="10"/>
      <c r="L155" s="10"/>
      <c r="M155" s="10"/>
      <c r="N155" s="10"/>
    </row>
    <row r="156" spans="2:14" s="7" customFormat="1">
      <c r="B156" s="10"/>
      <c r="C156" s="10"/>
      <c r="D156" s="10"/>
      <c r="E156" s="10"/>
      <c r="F156" s="10"/>
      <c r="G156" s="10"/>
      <c r="H156" s="10"/>
      <c r="I156" s="10"/>
      <c r="J156" s="10"/>
      <c r="K156" s="10"/>
      <c r="L156" s="10"/>
      <c r="M156" s="10"/>
      <c r="N156" s="10"/>
    </row>
    <row r="157" spans="2:14" s="7" customFormat="1">
      <c r="B157" s="10"/>
      <c r="C157" s="10"/>
      <c r="D157" s="10"/>
      <c r="E157" s="10"/>
      <c r="F157" s="10"/>
      <c r="G157" s="10"/>
      <c r="H157" s="10"/>
      <c r="I157" s="10"/>
      <c r="J157" s="10"/>
      <c r="K157" s="10"/>
      <c r="L157" s="10"/>
      <c r="M157" s="10"/>
      <c r="N157" s="10"/>
    </row>
    <row r="158" spans="2:14" s="7" customFormat="1">
      <c r="B158" s="10"/>
      <c r="C158" s="10"/>
      <c r="D158" s="10"/>
      <c r="E158" s="10"/>
      <c r="F158" s="10"/>
      <c r="G158" s="10"/>
      <c r="H158" s="10"/>
      <c r="I158" s="10"/>
      <c r="J158" s="10"/>
      <c r="K158" s="10"/>
      <c r="L158" s="10"/>
      <c r="M158" s="10"/>
      <c r="N158" s="10"/>
    </row>
    <row r="159" spans="2:14" s="7" customFormat="1">
      <c r="B159" s="10"/>
      <c r="C159" s="10"/>
      <c r="D159" s="10"/>
      <c r="E159" s="10"/>
      <c r="F159" s="10"/>
      <c r="G159" s="10"/>
      <c r="H159" s="10"/>
      <c r="I159" s="10"/>
      <c r="J159" s="10"/>
      <c r="K159" s="10"/>
      <c r="L159" s="10"/>
      <c r="M159" s="10"/>
      <c r="N159" s="10"/>
    </row>
    <row r="160" spans="2:14" s="7" customFormat="1">
      <c r="B160" s="10"/>
      <c r="C160" s="10"/>
      <c r="D160" s="10"/>
      <c r="E160" s="10"/>
      <c r="F160" s="10"/>
      <c r="G160" s="10"/>
      <c r="H160" s="10"/>
      <c r="I160" s="10"/>
      <c r="J160" s="10"/>
      <c r="K160" s="10"/>
      <c r="L160" s="10"/>
      <c r="M160" s="10"/>
      <c r="N160" s="10"/>
    </row>
    <row r="161" spans="2:14" s="7" customFormat="1">
      <c r="B161" s="10"/>
      <c r="C161" s="10"/>
      <c r="D161" s="10"/>
      <c r="E161" s="10"/>
      <c r="F161" s="10"/>
      <c r="G161" s="10"/>
      <c r="H161" s="10"/>
      <c r="I161" s="10"/>
      <c r="J161" s="10"/>
      <c r="K161" s="10"/>
      <c r="L161" s="10"/>
      <c r="M161" s="10"/>
      <c r="N161" s="10"/>
    </row>
    <row r="162" spans="2:14" s="7" customFormat="1">
      <c r="B162" s="10"/>
      <c r="C162" s="10"/>
      <c r="D162" s="10"/>
      <c r="E162" s="10"/>
      <c r="F162" s="10"/>
      <c r="G162" s="10"/>
      <c r="H162" s="10"/>
      <c r="I162" s="10"/>
      <c r="J162" s="10"/>
      <c r="K162" s="10"/>
      <c r="L162" s="10"/>
      <c r="M162" s="10"/>
      <c r="N162" s="10"/>
    </row>
    <row r="163" spans="2:14" s="7" customFormat="1">
      <c r="B163" s="10"/>
      <c r="C163" s="10"/>
      <c r="D163" s="10"/>
      <c r="E163" s="10"/>
      <c r="F163" s="10"/>
      <c r="G163" s="10"/>
      <c r="H163" s="10"/>
      <c r="I163" s="10"/>
      <c r="J163" s="10"/>
      <c r="K163" s="10"/>
      <c r="L163" s="10"/>
      <c r="M163" s="10"/>
      <c r="N163" s="10"/>
    </row>
    <row r="164" spans="2:14" s="7" customFormat="1">
      <c r="B164" s="10"/>
      <c r="C164" s="10"/>
      <c r="D164" s="10"/>
      <c r="E164" s="10"/>
      <c r="F164" s="10"/>
      <c r="G164" s="10"/>
      <c r="H164" s="10"/>
      <c r="I164" s="10"/>
      <c r="J164" s="10"/>
      <c r="K164" s="10"/>
      <c r="L164" s="10"/>
      <c r="M164" s="10"/>
      <c r="N164" s="10"/>
    </row>
    <row r="165" spans="2:14" s="7" customFormat="1">
      <c r="B165" s="10"/>
      <c r="C165" s="10"/>
      <c r="D165" s="10"/>
      <c r="E165" s="10"/>
      <c r="F165" s="10"/>
      <c r="G165" s="10"/>
      <c r="H165" s="10"/>
      <c r="I165" s="10"/>
      <c r="J165" s="10"/>
      <c r="K165" s="10"/>
      <c r="L165" s="10"/>
      <c r="M165" s="10"/>
      <c r="N165" s="10"/>
    </row>
    <row r="166" spans="2:14" s="7" customFormat="1">
      <c r="B166" s="10"/>
      <c r="C166" s="10"/>
      <c r="D166" s="10"/>
      <c r="E166" s="10"/>
      <c r="F166" s="10"/>
      <c r="G166" s="10"/>
      <c r="H166" s="10"/>
      <c r="I166" s="10"/>
      <c r="J166" s="10"/>
      <c r="K166" s="10"/>
      <c r="L166" s="10"/>
      <c r="M166" s="10"/>
      <c r="N166" s="10"/>
    </row>
  </sheetData>
  <sheetProtection selectLockedCells="1"/>
  <mergeCells count="31">
    <mergeCell ref="C17:N17"/>
    <mergeCell ref="C18:N18"/>
    <mergeCell ref="C19:N19"/>
    <mergeCell ref="C33:N33"/>
    <mergeCell ref="C24:N24"/>
    <mergeCell ref="C30:N30"/>
    <mergeCell ref="C31:N31"/>
    <mergeCell ref="C32:N32"/>
    <mergeCell ref="C16:N16"/>
    <mergeCell ref="B1:N1"/>
    <mergeCell ref="B4:N4"/>
    <mergeCell ref="B11:N11"/>
    <mergeCell ref="B12:N12"/>
    <mergeCell ref="B6:N6"/>
    <mergeCell ref="B7:N7"/>
    <mergeCell ref="B8:N8"/>
    <mergeCell ref="B9:N9"/>
    <mergeCell ref="B10:N10"/>
    <mergeCell ref="B46:B47"/>
    <mergeCell ref="C37:C38"/>
    <mergeCell ref="D37:D38"/>
    <mergeCell ref="B39:B40"/>
    <mergeCell ref="C44:C45"/>
    <mergeCell ref="D44:D45"/>
    <mergeCell ref="E37:F37"/>
    <mergeCell ref="C25:N25"/>
    <mergeCell ref="C26:N26"/>
    <mergeCell ref="C27:N27"/>
    <mergeCell ref="C28:N28"/>
    <mergeCell ref="C29:N29"/>
    <mergeCell ref="G37:H37"/>
  </mergeCells>
  <phoneticPr fontId="1"/>
  <dataValidations count="1">
    <dataValidation imeMode="off" allowBlank="1" showInputMessage="1" showErrorMessage="1" sqref="D46:N48 D39:H39" xr:uid="{00000000-0002-0000-0600-000000000000}"/>
  </dataValidations>
  <pageMargins left="0.23622047244094491" right="0.23622047244094491" top="0.74803149606299213" bottom="0.35433070866141736" header="0.31496062992125984" footer="0.31496062992125984"/>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rgb="FF00B0F0"/>
    <pageSetUpPr fitToPage="1"/>
  </sheetPr>
  <dimension ref="A1:AC212"/>
  <sheetViews>
    <sheetView view="pageBreakPreview" topLeftCell="A58" zoomScale="96" zoomScaleNormal="90" zoomScaleSheetLayoutView="96" workbookViewId="0">
      <selection activeCell="M72" sqref="M72"/>
    </sheetView>
  </sheetViews>
  <sheetFormatPr defaultRowHeight="13"/>
  <cols>
    <col min="1" max="1" width="1.6328125" customWidth="1"/>
    <col min="2" max="3" width="9.6328125" style="1" customWidth="1"/>
    <col min="4" max="14" width="6.7265625" style="1" customWidth="1"/>
    <col min="15" max="15" width="1.6328125" customWidth="1"/>
    <col min="16" max="18" width="9" style="7"/>
    <col min="19" max="19" width="11.7265625" style="7" bestFit="1" customWidth="1"/>
    <col min="20" max="29" width="9" style="7"/>
  </cols>
  <sheetData>
    <row r="1" spans="1:29" ht="5.15" customHeight="1">
      <c r="A1" s="3"/>
      <c r="B1" s="972"/>
      <c r="C1" s="972"/>
      <c r="D1" s="972"/>
      <c r="E1" s="972"/>
      <c r="F1" s="972"/>
      <c r="G1" s="972"/>
      <c r="H1" s="972"/>
      <c r="I1" s="972"/>
      <c r="J1" s="972"/>
      <c r="K1" s="972"/>
      <c r="L1" s="972"/>
      <c r="M1" s="972"/>
      <c r="N1" s="972"/>
      <c r="O1" s="3"/>
    </row>
    <row r="2" spans="1:29" ht="16.5">
      <c r="A2" s="3"/>
      <c r="B2" s="24" t="str">
        <f>'4_調査結果から（分析）'!B2</f>
        <v>令和６年度　長吉六反中学校のあゆみ</v>
      </c>
      <c r="C2" s="24"/>
      <c r="D2" s="24"/>
      <c r="E2" s="24"/>
      <c r="F2" s="24"/>
      <c r="G2" s="24"/>
      <c r="H2" s="24"/>
      <c r="I2" s="24"/>
      <c r="J2" s="24"/>
      <c r="K2" s="24"/>
      <c r="L2" s="24"/>
      <c r="M2" s="24"/>
      <c r="N2" s="24"/>
      <c r="O2" s="3"/>
    </row>
    <row r="3" spans="1:29" ht="16.5">
      <c r="A3" s="3"/>
      <c r="B3" s="24" t="s">
        <v>14</v>
      </c>
      <c r="C3" s="24"/>
      <c r="D3" s="24"/>
      <c r="E3" s="24"/>
      <c r="F3" s="24"/>
      <c r="G3" s="24"/>
      <c r="H3" s="24"/>
      <c r="I3" s="24"/>
      <c r="J3" s="24"/>
      <c r="K3" s="24"/>
      <c r="L3" s="24"/>
      <c r="M3" s="24"/>
      <c r="N3" s="24"/>
      <c r="O3" s="3"/>
    </row>
    <row r="4" spans="1:29" ht="5.15" customHeight="1">
      <c r="A4" s="3"/>
      <c r="B4" s="972"/>
      <c r="C4" s="972"/>
      <c r="D4" s="972"/>
      <c r="E4" s="972"/>
      <c r="F4" s="972"/>
      <c r="G4" s="972"/>
      <c r="H4" s="972"/>
      <c r="I4" s="972"/>
      <c r="J4" s="972"/>
      <c r="K4" s="972"/>
      <c r="L4" s="972"/>
      <c r="M4" s="972"/>
      <c r="N4" s="972"/>
      <c r="O4" s="3"/>
    </row>
    <row r="5" spans="1:29" ht="20.149999999999999" customHeight="1">
      <c r="A5" s="3"/>
      <c r="B5" s="3"/>
      <c r="C5" s="3"/>
      <c r="D5" s="3"/>
      <c r="E5" s="3"/>
      <c r="F5" s="3"/>
      <c r="G5" s="3"/>
      <c r="H5" s="3"/>
      <c r="I5" s="3"/>
      <c r="J5" s="3"/>
      <c r="K5" s="3"/>
      <c r="L5" s="3"/>
      <c r="M5" s="3"/>
      <c r="N5" s="3"/>
      <c r="O5" s="3"/>
    </row>
    <row r="6" spans="1:29" s="58" customFormat="1" ht="19.5" customHeight="1">
      <c r="A6" s="242"/>
      <c r="B6" s="973" t="s">
        <v>268</v>
      </c>
      <c r="C6" s="973"/>
      <c r="D6" s="973"/>
      <c r="E6" s="973"/>
      <c r="F6" s="973"/>
      <c r="G6" s="973"/>
      <c r="H6" s="973"/>
      <c r="I6" s="973"/>
      <c r="J6" s="973"/>
      <c r="K6" s="973"/>
      <c r="L6" s="973"/>
      <c r="M6" s="973"/>
      <c r="N6" s="973"/>
      <c r="O6" s="242"/>
      <c r="P6" s="356"/>
      <c r="Q6" s="356"/>
      <c r="R6" s="356"/>
      <c r="S6" s="356"/>
      <c r="T6" s="356"/>
      <c r="U6" s="356"/>
      <c r="V6" s="356"/>
      <c r="W6" s="356"/>
      <c r="X6" s="356"/>
      <c r="Y6" s="356"/>
      <c r="Z6" s="356"/>
      <c r="AA6" s="356"/>
      <c r="AB6" s="356"/>
      <c r="AC6" s="356"/>
    </row>
    <row r="7" spans="1:29" s="58" customFormat="1" ht="19.5" customHeight="1">
      <c r="A7" s="242"/>
      <c r="B7" s="965" t="s">
        <v>318</v>
      </c>
      <c r="C7" s="965"/>
      <c r="D7" s="965"/>
      <c r="E7" s="965"/>
      <c r="F7" s="965"/>
      <c r="G7" s="965"/>
      <c r="H7" s="965"/>
      <c r="I7" s="965"/>
      <c r="J7" s="965"/>
      <c r="K7" s="965"/>
      <c r="L7" s="965"/>
      <c r="M7" s="965"/>
      <c r="N7" s="965"/>
      <c r="O7" s="242"/>
      <c r="P7" s="356"/>
      <c r="Q7" s="356"/>
      <c r="R7" s="356"/>
      <c r="S7" s="356"/>
      <c r="T7" s="356"/>
      <c r="U7" s="356"/>
      <c r="V7" s="356"/>
      <c r="W7" s="356"/>
      <c r="X7" s="356"/>
      <c r="Y7" s="356"/>
      <c r="Z7" s="356"/>
      <c r="AA7" s="356"/>
      <c r="AB7" s="356"/>
      <c r="AC7" s="356"/>
    </row>
    <row r="8" spans="1:29" s="58" customFormat="1" ht="19.5" customHeight="1">
      <c r="A8" s="242"/>
      <c r="B8" s="965" t="s">
        <v>261</v>
      </c>
      <c r="C8" s="965"/>
      <c r="D8" s="965"/>
      <c r="E8" s="965"/>
      <c r="F8" s="965"/>
      <c r="G8" s="965"/>
      <c r="H8" s="965"/>
      <c r="I8" s="965"/>
      <c r="J8" s="965"/>
      <c r="K8" s="965"/>
      <c r="L8" s="965"/>
      <c r="M8" s="965"/>
      <c r="N8" s="965"/>
      <c r="O8" s="242"/>
      <c r="P8" s="356"/>
      <c r="Q8" s="356"/>
      <c r="R8" s="356"/>
      <c r="S8" s="356"/>
      <c r="T8" s="356"/>
      <c r="U8" s="356"/>
      <c r="V8" s="356"/>
      <c r="W8" s="356"/>
      <c r="X8" s="356"/>
      <c r="Y8" s="356"/>
      <c r="Z8" s="356"/>
      <c r="AA8" s="356"/>
      <c r="AB8" s="356"/>
      <c r="AC8" s="356"/>
    </row>
    <row r="9" spans="1:29" s="58" customFormat="1" ht="19.5" customHeight="1">
      <c r="A9" s="242"/>
      <c r="B9" s="965" t="s">
        <v>262</v>
      </c>
      <c r="C9" s="965"/>
      <c r="D9" s="965"/>
      <c r="E9" s="965"/>
      <c r="F9" s="965"/>
      <c r="G9" s="965"/>
      <c r="H9" s="965"/>
      <c r="I9" s="965"/>
      <c r="J9" s="965"/>
      <c r="K9" s="965"/>
      <c r="L9" s="965"/>
      <c r="M9" s="965"/>
      <c r="N9" s="965"/>
      <c r="O9" s="242"/>
      <c r="P9" s="356"/>
      <c r="Q9" s="356"/>
      <c r="R9" s="356"/>
      <c r="S9" s="356"/>
      <c r="T9" s="356"/>
      <c r="U9" s="356"/>
      <c r="V9" s="356"/>
      <c r="W9" s="356"/>
      <c r="X9" s="356"/>
      <c r="Y9" s="356"/>
      <c r="Z9" s="356"/>
      <c r="AA9" s="356"/>
      <c r="AB9" s="356"/>
      <c r="AC9" s="356"/>
    </row>
    <row r="10" spans="1:29" s="58" customFormat="1" ht="19.5" customHeight="1">
      <c r="A10" s="242"/>
      <c r="B10" s="965" t="s">
        <v>264</v>
      </c>
      <c r="C10" s="965"/>
      <c r="D10" s="965"/>
      <c r="E10" s="965"/>
      <c r="F10" s="965"/>
      <c r="G10" s="965"/>
      <c r="H10" s="965"/>
      <c r="I10" s="965"/>
      <c r="J10" s="965"/>
      <c r="K10" s="965"/>
      <c r="L10" s="965"/>
      <c r="M10" s="965"/>
      <c r="N10" s="965"/>
      <c r="O10" s="242"/>
      <c r="P10" s="356"/>
      <c r="Q10" s="356"/>
      <c r="R10" s="356"/>
      <c r="S10" s="356"/>
      <c r="T10" s="356"/>
      <c r="U10" s="356"/>
      <c r="V10" s="356"/>
      <c r="W10" s="356"/>
      <c r="X10" s="356"/>
      <c r="Y10" s="356"/>
      <c r="Z10" s="356"/>
      <c r="AA10" s="356"/>
      <c r="AB10" s="356"/>
      <c r="AC10" s="356"/>
    </row>
    <row r="11" spans="1:29" s="58" customFormat="1" ht="19.5" customHeight="1">
      <c r="A11" s="242"/>
      <c r="B11" s="965" t="s">
        <v>269</v>
      </c>
      <c r="C11" s="965"/>
      <c r="D11" s="965"/>
      <c r="E11" s="965"/>
      <c r="F11" s="965"/>
      <c r="G11" s="965"/>
      <c r="H11" s="965"/>
      <c r="I11" s="965"/>
      <c r="J11" s="965"/>
      <c r="K11" s="965"/>
      <c r="L11" s="965"/>
      <c r="M11" s="965"/>
      <c r="N11" s="965"/>
      <c r="O11" s="242"/>
      <c r="P11" s="356"/>
      <c r="Q11" s="356"/>
      <c r="R11" s="356"/>
      <c r="S11" s="356"/>
      <c r="T11" s="356"/>
      <c r="U11" s="356"/>
      <c r="V11" s="356"/>
      <c r="W11" s="356"/>
      <c r="X11" s="356"/>
      <c r="Y11" s="356"/>
      <c r="Z11" s="356"/>
      <c r="AA11" s="356"/>
      <c r="AB11" s="356"/>
      <c r="AC11" s="356"/>
    </row>
    <row r="12" spans="1:29" s="30" customFormat="1" ht="20.149999999999999" customHeight="1">
      <c r="A12" s="28"/>
      <c r="B12" s="28" t="s">
        <v>266</v>
      </c>
      <c r="C12" s="28"/>
      <c r="D12" s="28"/>
      <c r="E12" s="28"/>
      <c r="F12" s="28"/>
      <c r="G12" s="28"/>
      <c r="H12" s="28"/>
      <c r="I12" s="28"/>
      <c r="J12" s="28"/>
      <c r="K12" s="28"/>
      <c r="L12" s="28"/>
      <c r="M12" s="28"/>
      <c r="N12" s="28"/>
      <c r="O12" s="28"/>
      <c r="P12" s="8"/>
      <c r="Q12" s="8"/>
      <c r="R12" s="8"/>
      <c r="S12" s="8"/>
      <c r="T12" s="8"/>
      <c r="U12" s="8"/>
      <c r="V12" s="8"/>
      <c r="W12" s="8"/>
      <c r="X12" s="8"/>
      <c r="Y12" s="8"/>
      <c r="Z12" s="8"/>
      <c r="AA12" s="8"/>
      <c r="AB12" s="8"/>
      <c r="AC12" s="8"/>
    </row>
    <row r="13" spans="1:29" s="30" customFormat="1" ht="20.149999999999999" customHeight="1" thickBot="1">
      <c r="A13" s="28"/>
      <c r="B13" s="28"/>
      <c r="C13" s="28"/>
      <c r="D13" s="28"/>
      <c r="E13" s="28"/>
      <c r="F13" s="28"/>
      <c r="G13" s="28"/>
      <c r="H13" s="28"/>
      <c r="I13" s="28"/>
      <c r="J13" s="28"/>
      <c r="K13" s="28"/>
      <c r="L13" s="28"/>
      <c r="M13" s="28"/>
      <c r="N13" s="28"/>
      <c r="O13" s="28"/>
      <c r="P13" s="8"/>
      <c r="Q13" s="8"/>
      <c r="R13" s="8"/>
      <c r="S13" s="8"/>
      <c r="T13" s="8"/>
      <c r="U13" s="8"/>
      <c r="V13" s="8"/>
      <c r="W13" s="8"/>
      <c r="X13" s="8"/>
      <c r="Y13" s="8"/>
      <c r="Z13" s="8"/>
      <c r="AA13" s="8"/>
      <c r="AB13" s="8"/>
      <c r="AC13" s="8"/>
    </row>
    <row r="14" spans="1:29" s="30" customFormat="1" ht="6" customHeight="1">
      <c r="A14" s="28"/>
      <c r="B14" s="62"/>
      <c r="C14" s="63"/>
      <c r="D14" s="63"/>
      <c r="E14" s="63"/>
      <c r="F14" s="63"/>
      <c r="G14" s="63"/>
      <c r="H14" s="63"/>
      <c r="I14" s="63"/>
      <c r="J14" s="63"/>
      <c r="K14" s="63"/>
      <c r="L14" s="63"/>
      <c r="M14" s="63"/>
      <c r="N14" s="64"/>
      <c r="O14" s="28"/>
      <c r="P14" s="8"/>
      <c r="Q14" s="8"/>
      <c r="R14" s="8"/>
      <c r="S14" s="8"/>
      <c r="T14" s="8"/>
      <c r="U14" s="8"/>
      <c r="V14" s="8"/>
      <c r="W14" s="8"/>
      <c r="X14" s="8"/>
      <c r="Y14" s="8"/>
      <c r="Z14" s="8"/>
      <c r="AA14" s="8"/>
      <c r="AB14" s="8"/>
      <c r="AC14" s="8"/>
    </row>
    <row r="15" spans="1:29" ht="19.5" customHeight="1">
      <c r="A15" s="3"/>
      <c r="B15" s="65" t="s">
        <v>29</v>
      </c>
      <c r="C15" s="66"/>
      <c r="D15" s="66"/>
      <c r="E15" s="66"/>
      <c r="F15" s="66"/>
      <c r="G15" s="66"/>
      <c r="H15" s="66"/>
      <c r="I15" s="66"/>
      <c r="J15" s="66"/>
      <c r="K15" s="67"/>
      <c r="L15" s="67"/>
      <c r="M15" s="67"/>
      <c r="N15" s="68"/>
      <c r="O15" s="3"/>
    </row>
    <row r="16" spans="1:29" s="61" customFormat="1" ht="21.75" customHeight="1">
      <c r="A16" s="59"/>
      <c r="B16" s="69"/>
      <c r="C16" s="966" t="s">
        <v>312</v>
      </c>
      <c r="D16" s="966"/>
      <c r="E16" s="966"/>
      <c r="F16" s="966"/>
      <c r="G16" s="966"/>
      <c r="H16" s="966"/>
      <c r="I16" s="966"/>
      <c r="J16" s="966"/>
      <c r="K16" s="966"/>
      <c r="L16" s="966"/>
      <c r="M16" s="966"/>
      <c r="N16" s="967"/>
      <c r="O16" s="59"/>
      <c r="P16" s="60"/>
      <c r="Q16" s="60"/>
      <c r="R16" s="60"/>
      <c r="S16" s="60"/>
      <c r="T16" s="60"/>
      <c r="U16" s="60"/>
      <c r="V16" s="60"/>
      <c r="W16" s="60"/>
      <c r="X16" s="60"/>
      <c r="Y16" s="60"/>
      <c r="Z16" s="60"/>
      <c r="AA16" s="60"/>
      <c r="AB16" s="60"/>
      <c r="AC16" s="60"/>
    </row>
    <row r="17" spans="1:29" s="61" customFormat="1" ht="21.75" customHeight="1">
      <c r="A17" s="59"/>
      <c r="B17" s="70" t="s">
        <v>17</v>
      </c>
      <c r="C17" s="966" t="s">
        <v>313</v>
      </c>
      <c r="D17" s="966"/>
      <c r="E17" s="966"/>
      <c r="F17" s="966"/>
      <c r="G17" s="966"/>
      <c r="H17" s="966"/>
      <c r="I17" s="966"/>
      <c r="J17" s="966"/>
      <c r="K17" s="966"/>
      <c r="L17" s="966"/>
      <c r="M17" s="966"/>
      <c r="N17" s="967"/>
      <c r="O17" s="59"/>
      <c r="P17" s="60"/>
      <c r="Q17" s="60"/>
      <c r="R17" s="60"/>
      <c r="S17" s="60"/>
      <c r="T17" s="60"/>
      <c r="U17" s="60"/>
      <c r="V17" s="60"/>
      <c r="W17" s="60"/>
      <c r="X17" s="60"/>
      <c r="Y17" s="60"/>
      <c r="Z17" s="60"/>
      <c r="AA17" s="60"/>
      <c r="AB17" s="60"/>
      <c r="AC17" s="60"/>
    </row>
    <row r="18" spans="1:29" s="61" customFormat="1" ht="21.75" customHeight="1">
      <c r="A18" s="59"/>
      <c r="B18" s="69"/>
      <c r="C18" s="966" t="s">
        <v>740</v>
      </c>
      <c r="D18" s="966"/>
      <c r="E18" s="966"/>
      <c r="F18" s="966"/>
      <c r="G18" s="966"/>
      <c r="H18" s="966"/>
      <c r="I18" s="966"/>
      <c r="J18" s="966"/>
      <c r="K18" s="966"/>
      <c r="L18" s="966"/>
      <c r="M18" s="966"/>
      <c r="N18" s="967"/>
      <c r="O18" s="59"/>
      <c r="P18" s="60"/>
      <c r="Q18" s="60"/>
      <c r="R18" s="60"/>
      <c r="S18" s="60"/>
      <c r="T18" s="60"/>
      <c r="U18" s="60"/>
      <c r="V18" s="60"/>
      <c r="W18" s="60"/>
      <c r="X18" s="60"/>
      <c r="Y18" s="60"/>
      <c r="Z18" s="60"/>
      <c r="AA18" s="60"/>
      <c r="AB18" s="60"/>
      <c r="AC18" s="60"/>
    </row>
    <row r="19" spans="1:29" s="61" customFormat="1" ht="21.75" customHeight="1">
      <c r="A19" s="59"/>
      <c r="B19" s="69"/>
      <c r="C19" s="966" t="s">
        <v>470</v>
      </c>
      <c r="D19" s="966"/>
      <c r="E19" s="966"/>
      <c r="F19" s="966"/>
      <c r="G19" s="966"/>
      <c r="H19" s="966"/>
      <c r="I19" s="966"/>
      <c r="J19" s="966"/>
      <c r="K19" s="966"/>
      <c r="L19" s="966"/>
      <c r="M19" s="966"/>
      <c r="N19" s="967"/>
      <c r="O19" s="59"/>
      <c r="P19" s="60"/>
      <c r="Q19" s="60"/>
      <c r="R19" s="60"/>
      <c r="S19" s="60"/>
      <c r="T19" s="60"/>
      <c r="U19" s="60"/>
      <c r="V19" s="60"/>
      <c r="W19" s="60"/>
      <c r="X19" s="60"/>
      <c r="Y19" s="60"/>
      <c r="Z19" s="60"/>
      <c r="AA19" s="60"/>
      <c r="AB19" s="60"/>
      <c r="AC19" s="60"/>
    </row>
    <row r="20" spans="1:29" s="30" customFormat="1" ht="5.15" customHeight="1" thickBot="1">
      <c r="A20" s="28"/>
      <c r="B20" s="71"/>
      <c r="C20" s="72"/>
      <c r="D20" s="72"/>
      <c r="E20" s="72"/>
      <c r="F20" s="72"/>
      <c r="G20" s="72"/>
      <c r="H20" s="72"/>
      <c r="I20" s="72"/>
      <c r="J20" s="72"/>
      <c r="K20" s="72"/>
      <c r="L20" s="72"/>
      <c r="M20" s="72"/>
      <c r="N20" s="73"/>
      <c r="O20" s="28"/>
      <c r="P20" s="8"/>
      <c r="Q20" s="8"/>
      <c r="R20" s="8"/>
      <c r="S20" s="8"/>
      <c r="T20" s="8"/>
      <c r="U20" s="8"/>
      <c r="V20" s="8"/>
      <c r="W20" s="8"/>
      <c r="X20" s="8"/>
      <c r="Y20" s="8"/>
      <c r="Z20" s="8"/>
      <c r="AA20" s="8"/>
      <c r="AB20" s="8"/>
      <c r="AC20" s="8"/>
    </row>
    <row r="21" spans="1:29" ht="10" customHeight="1" thickBot="1">
      <c r="A21" s="3"/>
      <c r="B21" s="3"/>
      <c r="C21" s="3"/>
      <c r="D21" s="3"/>
      <c r="E21" s="3"/>
      <c r="F21" s="3"/>
      <c r="G21" s="3"/>
      <c r="H21" s="3"/>
      <c r="I21" s="3"/>
      <c r="J21" s="3"/>
      <c r="K21" s="3"/>
      <c r="L21" s="3"/>
      <c r="M21" s="3"/>
      <c r="N21" s="3"/>
      <c r="O21" s="3"/>
    </row>
    <row r="22" spans="1:29" s="30" customFormat="1" ht="5.15" customHeight="1">
      <c r="A22" s="28"/>
      <c r="B22" s="31"/>
      <c r="C22" s="32"/>
      <c r="D22" s="32"/>
      <c r="E22" s="32"/>
      <c r="F22" s="32"/>
      <c r="G22" s="32"/>
      <c r="H22" s="32"/>
      <c r="I22" s="32"/>
      <c r="J22" s="32"/>
      <c r="K22" s="32"/>
      <c r="L22" s="32"/>
      <c r="M22" s="32"/>
      <c r="N22" s="33"/>
      <c r="O22" s="28"/>
      <c r="P22" s="8"/>
      <c r="Q22" s="8"/>
      <c r="R22" s="8"/>
      <c r="S22" s="8"/>
      <c r="T22" s="8"/>
      <c r="U22" s="8"/>
      <c r="V22" s="8"/>
      <c r="W22" s="8"/>
      <c r="X22" s="8"/>
      <c r="Y22" s="8"/>
      <c r="Z22" s="8"/>
      <c r="AA22" s="8"/>
      <c r="AB22" s="8"/>
      <c r="AC22" s="8"/>
    </row>
    <row r="23" spans="1:29" ht="18" customHeight="1">
      <c r="A23" s="3"/>
      <c r="B23" s="34" t="s">
        <v>30</v>
      </c>
      <c r="C23" s="35"/>
      <c r="D23" s="35"/>
      <c r="E23" s="35"/>
      <c r="F23" s="35"/>
      <c r="G23" s="35"/>
      <c r="H23" s="35"/>
      <c r="I23" s="35"/>
      <c r="J23" s="35"/>
      <c r="K23" s="36"/>
      <c r="L23" s="36"/>
      <c r="M23" s="36"/>
      <c r="N23" s="37"/>
      <c r="O23" s="3"/>
    </row>
    <row r="24" spans="1:29" ht="18" customHeight="1">
      <c r="A24" s="3"/>
      <c r="B24" s="338">
        <v>-1</v>
      </c>
      <c r="C24" s="982" t="s">
        <v>270</v>
      </c>
      <c r="D24" s="982"/>
      <c r="E24" s="982"/>
      <c r="F24" s="982"/>
      <c r="G24" s="982"/>
      <c r="H24" s="982"/>
      <c r="I24" s="982"/>
      <c r="J24" s="982"/>
      <c r="K24" s="982"/>
      <c r="L24" s="982"/>
      <c r="M24" s="982"/>
      <c r="N24" s="983"/>
      <c r="O24" s="3"/>
    </row>
    <row r="25" spans="1:29" ht="18" customHeight="1">
      <c r="A25" s="3"/>
      <c r="B25" s="339" t="s">
        <v>17</v>
      </c>
      <c r="C25" s="982" t="s">
        <v>271</v>
      </c>
      <c r="D25" s="982"/>
      <c r="E25" s="982"/>
      <c r="F25" s="982"/>
      <c r="G25" s="982"/>
      <c r="H25" s="982"/>
      <c r="I25" s="982"/>
      <c r="J25" s="982"/>
      <c r="K25" s="982"/>
      <c r="L25" s="982"/>
      <c r="M25" s="982"/>
      <c r="N25" s="983"/>
      <c r="O25" s="3"/>
    </row>
    <row r="26" spans="1:29" ht="18" customHeight="1">
      <c r="A26" s="3"/>
      <c r="B26" s="339"/>
      <c r="C26" s="982" t="s">
        <v>272</v>
      </c>
      <c r="D26" s="982"/>
      <c r="E26" s="982"/>
      <c r="F26" s="982"/>
      <c r="G26" s="982"/>
      <c r="H26" s="982"/>
      <c r="I26" s="982"/>
      <c r="J26" s="982"/>
      <c r="K26" s="982"/>
      <c r="L26" s="982"/>
      <c r="M26" s="982"/>
      <c r="N26" s="983"/>
      <c r="O26" s="3"/>
    </row>
    <row r="27" spans="1:29" ht="18" customHeight="1">
      <c r="A27" s="3"/>
      <c r="B27" s="339"/>
      <c r="C27" s="982" t="s">
        <v>273</v>
      </c>
      <c r="D27" s="982"/>
      <c r="E27" s="982"/>
      <c r="F27" s="982"/>
      <c r="G27" s="982"/>
      <c r="H27" s="982"/>
      <c r="I27" s="982"/>
      <c r="J27" s="982"/>
      <c r="K27" s="982"/>
      <c r="L27" s="982"/>
      <c r="M27" s="982"/>
      <c r="N27" s="983"/>
      <c r="O27" s="3"/>
    </row>
    <row r="28" spans="1:29" ht="18" customHeight="1">
      <c r="A28" s="3"/>
      <c r="B28" s="338">
        <v>-2</v>
      </c>
      <c r="C28" s="982" t="s">
        <v>274</v>
      </c>
      <c r="D28" s="982"/>
      <c r="E28" s="982"/>
      <c r="F28" s="982"/>
      <c r="G28" s="982"/>
      <c r="H28" s="982"/>
      <c r="I28" s="982"/>
      <c r="J28" s="982"/>
      <c r="K28" s="982"/>
      <c r="L28" s="982"/>
      <c r="M28" s="982"/>
      <c r="N28" s="983"/>
      <c r="O28" s="3"/>
    </row>
    <row r="29" spans="1:29" ht="18" customHeight="1">
      <c r="A29" s="3"/>
      <c r="B29" s="339"/>
      <c r="C29" s="982" t="s">
        <v>275</v>
      </c>
      <c r="D29" s="982"/>
      <c r="E29" s="982"/>
      <c r="F29" s="982"/>
      <c r="G29" s="982"/>
      <c r="H29" s="982"/>
      <c r="I29" s="982"/>
      <c r="J29" s="982"/>
      <c r="K29" s="982"/>
      <c r="L29" s="982"/>
      <c r="M29" s="982"/>
      <c r="N29" s="983"/>
      <c r="O29" s="3"/>
    </row>
    <row r="30" spans="1:29" ht="18" customHeight="1">
      <c r="A30" s="3"/>
      <c r="B30" s="339" t="s">
        <v>17</v>
      </c>
      <c r="C30" s="982" t="s">
        <v>276</v>
      </c>
      <c r="D30" s="982"/>
      <c r="E30" s="982"/>
      <c r="F30" s="982"/>
      <c r="G30" s="982"/>
      <c r="H30" s="982"/>
      <c r="I30" s="982"/>
      <c r="J30" s="982"/>
      <c r="K30" s="982"/>
      <c r="L30" s="982"/>
      <c r="M30" s="982"/>
      <c r="N30" s="983"/>
      <c r="O30" s="3"/>
    </row>
    <row r="31" spans="1:29" ht="18" customHeight="1">
      <c r="A31" s="3"/>
      <c r="B31" s="338">
        <v>-3</v>
      </c>
      <c r="C31" s="982" t="s">
        <v>18</v>
      </c>
      <c r="D31" s="982"/>
      <c r="E31" s="982"/>
      <c r="F31" s="982"/>
      <c r="G31" s="982"/>
      <c r="H31" s="982"/>
      <c r="I31" s="982"/>
      <c r="J31" s="982"/>
      <c r="K31" s="982"/>
      <c r="L31" s="982"/>
      <c r="M31" s="982"/>
      <c r="N31" s="983"/>
      <c r="O31" s="3"/>
    </row>
    <row r="32" spans="1:29" ht="18" customHeight="1">
      <c r="A32" s="3"/>
      <c r="B32" s="338">
        <v>-4</v>
      </c>
      <c r="C32" s="982" t="s">
        <v>277</v>
      </c>
      <c r="D32" s="982"/>
      <c r="E32" s="982"/>
      <c r="F32" s="982"/>
      <c r="G32" s="982"/>
      <c r="H32" s="982"/>
      <c r="I32" s="982"/>
      <c r="J32" s="982"/>
      <c r="K32" s="982"/>
      <c r="L32" s="982"/>
      <c r="M32" s="982"/>
      <c r="N32" s="983"/>
      <c r="O32" s="3"/>
    </row>
    <row r="33" spans="1:29" ht="18" customHeight="1">
      <c r="A33" s="3"/>
      <c r="B33" s="339" t="s">
        <v>17</v>
      </c>
      <c r="C33" s="982" t="s">
        <v>278</v>
      </c>
      <c r="D33" s="982"/>
      <c r="E33" s="982"/>
      <c r="F33" s="982"/>
      <c r="G33" s="982"/>
      <c r="H33" s="982"/>
      <c r="I33" s="982"/>
      <c r="J33" s="982"/>
      <c r="K33" s="982"/>
      <c r="L33" s="982"/>
      <c r="M33" s="982"/>
      <c r="N33" s="983"/>
      <c r="O33" s="3"/>
    </row>
    <row r="34" spans="1:29" s="30" customFormat="1" ht="5.15" customHeight="1" thickBot="1">
      <c r="A34" s="28"/>
      <c r="B34" s="40"/>
      <c r="C34" s="41"/>
      <c r="D34" s="41"/>
      <c r="E34" s="41"/>
      <c r="F34" s="41"/>
      <c r="G34" s="41"/>
      <c r="H34" s="41"/>
      <c r="I34" s="41"/>
      <c r="J34" s="41"/>
      <c r="K34" s="41"/>
      <c r="L34" s="41"/>
      <c r="M34" s="41"/>
      <c r="N34" s="42"/>
      <c r="O34" s="28"/>
      <c r="P34" s="8"/>
      <c r="Q34" s="8"/>
      <c r="R34" s="8"/>
      <c r="S34" s="8"/>
      <c r="T34" s="8"/>
      <c r="U34" s="8"/>
      <c r="V34" s="8"/>
      <c r="W34" s="8"/>
      <c r="X34" s="8"/>
      <c r="Y34" s="8"/>
      <c r="Z34" s="8"/>
      <c r="AA34" s="8"/>
      <c r="AB34" s="8"/>
      <c r="AC34" s="8"/>
    </row>
    <row r="35" spans="1:29" ht="10" customHeight="1">
      <c r="A35" s="3"/>
      <c r="B35" s="3"/>
      <c r="C35" s="3"/>
      <c r="D35" s="3"/>
      <c r="E35" s="3"/>
      <c r="F35" s="3"/>
      <c r="G35" s="3"/>
      <c r="H35" s="3"/>
      <c r="I35" s="3"/>
      <c r="J35" s="3"/>
      <c r="K35" s="3"/>
      <c r="L35" s="3"/>
      <c r="M35" s="3"/>
      <c r="N35" s="3"/>
      <c r="O35" s="3"/>
    </row>
    <row r="36" spans="1:29" ht="10" customHeight="1" thickBot="1">
      <c r="A36" s="3"/>
      <c r="B36" s="3"/>
      <c r="C36" s="3"/>
      <c r="D36" s="3"/>
      <c r="E36" s="3"/>
      <c r="F36" s="3"/>
      <c r="G36" s="3"/>
      <c r="H36" s="3"/>
      <c r="I36" s="3"/>
      <c r="J36" s="3"/>
      <c r="K36" s="3"/>
      <c r="L36" s="3"/>
      <c r="M36" s="3"/>
      <c r="N36" s="3"/>
      <c r="O36" s="3"/>
    </row>
    <row r="37" spans="1:29" ht="5.15" customHeight="1">
      <c r="A37" s="3"/>
      <c r="B37" s="43"/>
      <c r="C37" s="44"/>
      <c r="D37" s="44"/>
      <c r="E37" s="44"/>
      <c r="F37" s="44"/>
      <c r="G37" s="44"/>
      <c r="H37" s="44"/>
      <c r="I37" s="44"/>
      <c r="J37" s="44"/>
      <c r="K37" s="44"/>
      <c r="L37" s="44"/>
      <c r="M37" s="44"/>
      <c r="N37" s="45"/>
      <c r="O37" s="28"/>
    </row>
    <row r="38" spans="1:29" ht="19.5" customHeight="1">
      <c r="A38" s="3"/>
      <c r="B38" s="357" t="s">
        <v>241</v>
      </c>
      <c r="C38" s="358"/>
      <c r="D38" s="358"/>
      <c r="E38" s="358"/>
      <c r="F38" s="358"/>
      <c r="G38" s="358"/>
      <c r="H38" s="358"/>
      <c r="I38" s="358"/>
      <c r="J38" s="358"/>
      <c r="K38" s="359"/>
      <c r="L38" s="359"/>
      <c r="M38" s="359"/>
      <c r="N38" s="360"/>
      <c r="O38" s="3"/>
    </row>
    <row r="39" spans="1:29" ht="17.25" customHeight="1">
      <c r="A39" s="3"/>
      <c r="B39" s="361">
        <v>-1</v>
      </c>
      <c r="C39" s="989" t="s">
        <v>281</v>
      </c>
      <c r="D39" s="989"/>
      <c r="E39" s="989"/>
      <c r="F39" s="989"/>
      <c r="G39" s="989"/>
      <c r="H39" s="989"/>
      <c r="I39" s="989"/>
      <c r="J39" s="989"/>
      <c r="K39" s="989"/>
      <c r="L39" s="989"/>
      <c r="M39" s="989"/>
      <c r="N39" s="990"/>
      <c r="O39" s="3"/>
    </row>
    <row r="40" spans="1:29" ht="17.25" customHeight="1">
      <c r="A40" s="3"/>
      <c r="B40" s="362"/>
      <c r="C40" s="989" t="s">
        <v>282</v>
      </c>
      <c r="D40" s="989"/>
      <c r="E40" s="989"/>
      <c r="F40" s="989"/>
      <c r="G40" s="989"/>
      <c r="H40" s="989"/>
      <c r="I40" s="989"/>
      <c r="J40" s="989"/>
      <c r="K40" s="989"/>
      <c r="L40" s="989"/>
      <c r="M40" s="989"/>
      <c r="N40" s="990"/>
      <c r="O40" s="3"/>
    </row>
    <row r="41" spans="1:29" ht="17.25" customHeight="1">
      <c r="A41" s="3"/>
      <c r="B41" s="362"/>
      <c r="C41" s="358" t="s">
        <v>283</v>
      </c>
      <c r="D41" s="358"/>
      <c r="E41" s="358"/>
      <c r="F41" s="358"/>
      <c r="G41" s="358"/>
      <c r="H41" s="358"/>
      <c r="I41" s="358"/>
      <c r="J41" s="358"/>
      <c r="K41" s="358"/>
      <c r="L41" s="358"/>
      <c r="M41" s="358"/>
      <c r="N41" s="399"/>
      <c r="O41" s="3"/>
    </row>
    <row r="42" spans="1:29" ht="17.25" customHeight="1">
      <c r="A42" s="3"/>
      <c r="B42" s="361">
        <v>-2</v>
      </c>
      <c r="C42" s="989" t="s">
        <v>279</v>
      </c>
      <c r="D42" s="989"/>
      <c r="E42" s="989"/>
      <c r="F42" s="989"/>
      <c r="G42" s="989"/>
      <c r="H42" s="989"/>
      <c r="I42" s="989"/>
      <c r="J42" s="989"/>
      <c r="K42" s="989"/>
      <c r="L42" s="989"/>
      <c r="M42" s="989"/>
      <c r="N42" s="990"/>
      <c r="O42" s="3"/>
    </row>
    <row r="43" spans="1:29" ht="17.25" customHeight="1">
      <c r="A43" s="3"/>
      <c r="B43" s="361"/>
      <c r="C43" s="989" t="s">
        <v>280</v>
      </c>
      <c r="D43" s="989"/>
      <c r="E43" s="989"/>
      <c r="F43" s="989"/>
      <c r="G43" s="989"/>
      <c r="H43" s="989"/>
      <c r="I43" s="989"/>
      <c r="J43" s="989"/>
      <c r="K43" s="989"/>
      <c r="L43" s="989"/>
      <c r="M43" s="989"/>
      <c r="N43" s="990"/>
      <c r="O43" s="3"/>
    </row>
    <row r="44" spans="1:29" s="30" customFormat="1" ht="5.15" customHeight="1" thickBot="1">
      <c r="A44" s="28"/>
      <c r="B44" s="46"/>
      <c r="C44" s="47"/>
      <c r="D44" s="47"/>
      <c r="E44" s="47"/>
      <c r="F44" s="47"/>
      <c r="G44" s="47"/>
      <c r="H44" s="47"/>
      <c r="I44" s="47"/>
      <c r="J44" s="47"/>
      <c r="K44" s="47"/>
      <c r="L44" s="47"/>
      <c r="M44" s="47"/>
      <c r="N44" s="48"/>
      <c r="O44" s="28"/>
      <c r="P44" s="8"/>
      <c r="Q44" s="8"/>
      <c r="R44" s="8"/>
      <c r="S44" s="8"/>
      <c r="T44" s="8"/>
      <c r="U44" s="8"/>
      <c r="V44" s="8"/>
      <c r="W44" s="8"/>
      <c r="X44" s="8"/>
      <c r="Y44" s="8"/>
      <c r="Z44" s="8"/>
      <c r="AA44" s="8"/>
      <c r="AB44" s="8"/>
      <c r="AC44" s="8"/>
    </row>
    <row r="45" spans="1:29">
      <c r="A45" s="3"/>
      <c r="B45" s="12"/>
      <c r="C45" s="12"/>
      <c r="D45" s="12"/>
      <c r="E45" s="12"/>
      <c r="F45" s="12"/>
      <c r="G45" s="12"/>
      <c r="H45" s="12"/>
      <c r="I45" s="12"/>
      <c r="J45" s="12"/>
      <c r="K45" s="12"/>
      <c r="L45" s="12"/>
      <c r="M45" s="12"/>
      <c r="N45" s="12"/>
      <c r="O45" s="3"/>
    </row>
    <row r="46" spans="1:29">
      <c r="A46" s="3"/>
      <c r="B46" s="12"/>
      <c r="C46" s="12"/>
      <c r="D46" s="12"/>
      <c r="E46" s="12"/>
      <c r="F46" s="12"/>
      <c r="G46" s="12"/>
      <c r="H46" s="12"/>
      <c r="I46" s="12"/>
      <c r="J46" s="12"/>
      <c r="K46" s="12"/>
      <c r="L46" s="12"/>
      <c r="M46" s="12"/>
      <c r="N46" s="12"/>
      <c r="O46" s="3"/>
    </row>
    <row r="47" spans="1:29" ht="19.5" customHeight="1">
      <c r="A47" s="13"/>
      <c r="B47" s="13" t="s">
        <v>156</v>
      </c>
      <c r="C47" s="13"/>
      <c r="D47" s="13"/>
      <c r="E47" s="13"/>
      <c r="F47" s="13"/>
      <c r="G47" s="13"/>
      <c r="H47" s="13"/>
      <c r="I47" s="13"/>
      <c r="J47" s="13"/>
      <c r="K47" s="13"/>
      <c r="L47" s="13"/>
      <c r="M47" s="13"/>
      <c r="N47" s="13"/>
      <c r="O47" s="13"/>
      <c r="P47" s="9"/>
      <c r="Q47" s="9"/>
      <c r="R47" s="9"/>
      <c r="S47" s="9"/>
      <c r="T47" s="9"/>
      <c r="U47" s="9"/>
    </row>
    <row r="48" spans="1:29" s="61" customFormat="1" ht="19.5" customHeight="1">
      <c r="A48" s="59"/>
      <c r="B48" s="106" t="s">
        <v>7</v>
      </c>
      <c r="C48" s="959"/>
      <c r="D48" s="961" t="s">
        <v>16</v>
      </c>
      <c r="E48" s="968" t="s">
        <v>26</v>
      </c>
      <c r="F48" s="969"/>
      <c r="G48" s="970" t="s">
        <v>24</v>
      </c>
      <c r="H48" s="971"/>
      <c r="I48" s="13"/>
      <c r="J48" s="13"/>
      <c r="K48" s="13"/>
      <c r="L48" s="13"/>
      <c r="M48" s="13"/>
      <c r="N48" s="13"/>
      <c r="O48" s="13"/>
      <c r="P48" s="60"/>
      <c r="Q48" s="60"/>
      <c r="R48" s="60"/>
      <c r="S48" s="60"/>
      <c r="T48" s="60"/>
      <c r="U48" s="60"/>
      <c r="V48" s="60"/>
      <c r="W48" s="60"/>
      <c r="X48" s="60"/>
      <c r="Y48" s="60"/>
      <c r="Z48" s="60"/>
      <c r="AA48" s="60"/>
      <c r="AB48" s="60"/>
      <c r="AC48" s="60"/>
    </row>
    <row r="49" spans="1:29" s="61" customFormat="1" ht="19.5" customHeight="1">
      <c r="A49" s="59"/>
      <c r="B49" s="107" t="s">
        <v>19</v>
      </c>
      <c r="C49" s="960"/>
      <c r="D49" s="962"/>
      <c r="E49" s="442" t="s">
        <v>3</v>
      </c>
      <c r="F49" s="332" t="s">
        <v>5</v>
      </c>
      <c r="G49" s="443" t="s">
        <v>3</v>
      </c>
      <c r="H49" s="333" t="s">
        <v>5</v>
      </c>
      <c r="I49" s="13"/>
      <c r="J49" s="13"/>
      <c r="K49" s="13"/>
      <c r="L49" s="13"/>
      <c r="M49" s="13"/>
      <c r="N49" s="13"/>
      <c r="O49" s="13"/>
      <c r="P49" s="60"/>
      <c r="Q49" s="60"/>
      <c r="R49" s="60"/>
      <c r="S49" s="60"/>
      <c r="T49" s="60"/>
      <c r="U49" s="60"/>
      <c r="V49" s="60"/>
      <c r="W49" s="60"/>
      <c r="X49" s="60"/>
      <c r="Y49" s="60"/>
      <c r="Z49" s="60"/>
      <c r="AA49" s="60"/>
      <c r="AB49" s="60"/>
      <c r="AC49" s="60"/>
    </row>
    <row r="50" spans="1:29" s="61" customFormat="1" ht="19.5" customHeight="1">
      <c r="A50" s="59"/>
      <c r="B50" s="963" t="s">
        <v>23</v>
      </c>
      <c r="C50" s="108" t="s">
        <v>1</v>
      </c>
      <c r="D50" s="241">
        <f>IF('2_入力シート(1)'!$E$4&lt;&gt;"",'2_入力シート(1)'!$E$4,"")</f>
        <v>37</v>
      </c>
      <c r="E50" s="439">
        <f>IF('2_入力シート(1)'!$F$7&lt;&gt;"",'2_入力シート(1)'!$F$7,"")</f>
        <v>40</v>
      </c>
      <c r="F50" s="440">
        <f>IF('2_入力シート(1)'!$M$7&lt;&gt;"",'2_入力シート(1)'!$M$7,"")</f>
        <v>47</v>
      </c>
      <c r="G50" s="441">
        <f>IF('2_入力シート(1)'!$F$8&lt;&gt;"",'2_入力シート(1)'!$F$8,"")</f>
        <v>6.3</v>
      </c>
      <c r="H50" s="449">
        <f>IF('2_入力シート(1)'!$M$8&lt;&gt;"",'2_入力シート(1)'!$M$8,"")</f>
        <v>21.4</v>
      </c>
      <c r="I50" s="13"/>
      <c r="J50" s="13"/>
      <c r="K50" s="13"/>
      <c r="L50" s="13"/>
      <c r="M50" s="13"/>
      <c r="N50" s="13"/>
      <c r="O50" s="13"/>
      <c r="P50" s="60"/>
      <c r="Q50" s="60"/>
      <c r="R50" s="60"/>
      <c r="S50" s="60"/>
      <c r="T50" s="60"/>
      <c r="U50" s="60"/>
      <c r="V50" s="60"/>
      <c r="W50" s="60"/>
      <c r="X50" s="60"/>
      <c r="Y50" s="60"/>
      <c r="Z50" s="60"/>
      <c r="AA50" s="60"/>
      <c r="AB50" s="60"/>
      <c r="AC50" s="60"/>
    </row>
    <row r="51" spans="1:29" s="87" customFormat="1" ht="19.5" customHeight="1">
      <c r="A51" s="59"/>
      <c r="B51" s="964"/>
      <c r="C51" s="109" t="s">
        <v>0</v>
      </c>
      <c r="D51" s="110" t="s">
        <v>20</v>
      </c>
      <c r="E51" s="382">
        <f>'基礎データ（教科）'!$G$4</f>
        <v>56</v>
      </c>
      <c r="F51" s="435">
        <f>'基礎データ（教科）'!$M$4</f>
        <v>51</v>
      </c>
      <c r="G51" s="437">
        <f>'基礎データ（教科）'!$G$5</f>
        <v>4.0999999999999996</v>
      </c>
      <c r="H51" s="571">
        <f>'基礎データ（教科）'!$M$5</f>
        <v>12.5</v>
      </c>
      <c r="I51" s="13"/>
      <c r="J51" s="13"/>
      <c r="K51" s="13"/>
      <c r="L51" s="13"/>
      <c r="M51" s="13"/>
      <c r="N51" s="13"/>
      <c r="O51" s="13"/>
      <c r="P51" s="85"/>
      <c r="Q51" s="85"/>
      <c r="R51" s="85"/>
      <c r="S51" s="86"/>
      <c r="T51" s="85"/>
      <c r="U51" s="85"/>
      <c r="V51" s="86"/>
      <c r="W51" s="86"/>
      <c r="X51" s="86"/>
      <c r="Y51" s="86"/>
      <c r="Z51" s="86"/>
      <c r="AA51" s="86"/>
      <c r="AB51" s="86"/>
      <c r="AC51" s="86"/>
    </row>
    <row r="52" spans="1:29" s="61" customFormat="1" ht="19.5" customHeight="1">
      <c r="A52" s="59"/>
      <c r="B52" s="115">
        <f>IF('2_入力シート(1)'!$L$2&lt;&gt;"",'2_入力シート(1)'!$L$2,"")</f>
        <v>45400</v>
      </c>
      <c r="C52" s="116" t="s">
        <v>51</v>
      </c>
      <c r="D52" s="117" t="s">
        <v>20</v>
      </c>
      <c r="E52" s="383">
        <f>'基礎データ（教科）'!$H$4</f>
        <v>58.1</v>
      </c>
      <c r="F52" s="436">
        <f>'基礎データ（教科）'!$N$4</f>
        <v>52.5</v>
      </c>
      <c r="G52" s="118">
        <f>'基礎データ（教科）'!$H$5</f>
        <v>3.9</v>
      </c>
      <c r="H52" s="119">
        <f>'基礎データ（教科）'!$N$5</f>
        <v>11.3</v>
      </c>
      <c r="I52" s="13"/>
      <c r="J52" s="13"/>
      <c r="K52" s="13"/>
      <c r="L52" s="13"/>
      <c r="M52" s="13"/>
      <c r="N52" s="13"/>
      <c r="O52" s="13"/>
      <c r="P52" s="85"/>
      <c r="Q52" s="85"/>
      <c r="R52" s="85"/>
      <c r="S52" s="60"/>
      <c r="T52" s="85"/>
      <c r="U52" s="85"/>
      <c r="V52" s="60"/>
      <c r="W52" s="60"/>
      <c r="X52" s="60"/>
      <c r="Y52" s="60"/>
      <c r="Z52" s="60"/>
      <c r="AA52" s="60"/>
      <c r="AB52" s="60"/>
      <c r="AC52" s="60"/>
    </row>
    <row r="53" spans="1:29" ht="18" customHeight="1">
      <c r="A53" s="3"/>
      <c r="B53" s="12"/>
      <c r="C53" s="12"/>
      <c r="D53" s="12"/>
      <c r="E53" s="12"/>
      <c r="F53" s="12"/>
      <c r="G53" s="12"/>
      <c r="H53" s="12"/>
      <c r="I53" s="12"/>
      <c r="J53" s="12"/>
      <c r="K53" s="12"/>
      <c r="L53" s="12"/>
      <c r="M53" s="12"/>
      <c r="N53" s="12"/>
      <c r="O53" s="13"/>
    </row>
    <row r="54" spans="1:29" ht="21" customHeight="1">
      <c r="A54" s="13"/>
      <c r="B54" s="13" t="s">
        <v>157</v>
      </c>
      <c r="C54" s="13"/>
      <c r="D54" s="13"/>
      <c r="E54" s="13"/>
      <c r="F54" s="13"/>
      <c r="G54" s="13"/>
      <c r="H54" s="13"/>
      <c r="I54" s="13"/>
      <c r="J54" s="13"/>
      <c r="K54" s="13"/>
      <c r="L54" s="13"/>
      <c r="M54" s="13"/>
      <c r="N54" s="13"/>
      <c r="O54" s="13"/>
      <c r="P54" s="9"/>
      <c r="Q54" s="9"/>
      <c r="R54" s="9"/>
      <c r="S54" s="9"/>
      <c r="T54" s="9"/>
      <c r="U54" s="9"/>
    </row>
    <row r="55" spans="1:29" s="61" customFormat="1" ht="21" customHeight="1">
      <c r="A55" s="59"/>
      <c r="B55" s="74" t="s">
        <v>7</v>
      </c>
      <c r="C55" s="978"/>
      <c r="D55" s="980" t="s">
        <v>16</v>
      </c>
      <c r="E55" s="75" t="s">
        <v>25</v>
      </c>
      <c r="F55" s="76"/>
      <c r="G55" s="76"/>
      <c r="H55" s="76"/>
      <c r="I55" s="77"/>
      <c r="J55" s="75" t="s">
        <v>24</v>
      </c>
      <c r="K55" s="76"/>
      <c r="L55" s="76"/>
      <c r="M55" s="76"/>
      <c r="N55" s="77"/>
      <c r="O55" s="59"/>
      <c r="P55" s="60"/>
      <c r="Q55" s="60"/>
      <c r="R55" s="60"/>
      <c r="S55" s="60"/>
      <c r="T55" s="60"/>
      <c r="U55" s="60"/>
      <c r="V55" s="60"/>
      <c r="W55" s="60"/>
      <c r="X55" s="60"/>
      <c r="Y55" s="60"/>
      <c r="Z55" s="60"/>
      <c r="AA55" s="60"/>
      <c r="AB55" s="60"/>
      <c r="AC55" s="60"/>
    </row>
    <row r="56" spans="1:29" s="61" customFormat="1" ht="21" customHeight="1">
      <c r="A56" s="59"/>
      <c r="B56" s="78" t="s">
        <v>19</v>
      </c>
      <c r="C56" s="979"/>
      <c r="D56" s="981"/>
      <c r="E56" s="79" t="s">
        <v>3</v>
      </c>
      <c r="F56" s="80" t="s">
        <v>4</v>
      </c>
      <c r="G56" s="80" t="s">
        <v>5</v>
      </c>
      <c r="H56" s="80" t="s">
        <v>12</v>
      </c>
      <c r="I56" s="81" t="s">
        <v>6</v>
      </c>
      <c r="J56" s="79" t="s">
        <v>3</v>
      </c>
      <c r="K56" s="80" t="s">
        <v>4</v>
      </c>
      <c r="L56" s="80" t="s">
        <v>5</v>
      </c>
      <c r="M56" s="80" t="s">
        <v>12</v>
      </c>
      <c r="N56" s="81" t="s">
        <v>6</v>
      </c>
      <c r="O56" s="59"/>
      <c r="P56" s="60"/>
      <c r="Q56" s="60"/>
      <c r="R56" s="60"/>
      <c r="S56" s="60"/>
      <c r="T56" s="60"/>
      <c r="U56" s="60"/>
      <c r="V56" s="60"/>
      <c r="W56" s="60"/>
      <c r="X56" s="60"/>
      <c r="Y56" s="60"/>
      <c r="Z56" s="60"/>
      <c r="AA56" s="60"/>
      <c r="AB56" s="60"/>
      <c r="AC56" s="60"/>
    </row>
    <row r="57" spans="1:29" s="61" customFormat="1" ht="21" customHeight="1">
      <c r="A57" s="59"/>
      <c r="B57" s="976" t="s">
        <v>23</v>
      </c>
      <c r="C57" s="82" t="s">
        <v>1</v>
      </c>
      <c r="D57" s="241">
        <f>IF('2_入力シート(2)'!D7&lt;&gt;"",'2_入力シート(2)'!D7,"")</f>
        <v>33</v>
      </c>
      <c r="E57" s="275">
        <f>IF('2_入力シート(2)'!E7&lt;&gt;"",'2_入力シート(2)'!E7,"")</f>
        <v>56.1</v>
      </c>
      <c r="F57" s="276">
        <f>IF('2_入力シート(2)'!F7&lt;&gt;"",'2_入力シート(2)'!F7,"")</f>
        <v>50.4</v>
      </c>
      <c r="G57" s="276">
        <f>IF('2_入力シート(2)'!G7&lt;&gt;"",'2_入力シート(2)'!G7,"")</f>
        <v>49.1</v>
      </c>
      <c r="H57" s="276">
        <f>IF('2_入力シート(2)'!H7&lt;&gt;"",'2_入力シート(2)'!H7,"")</f>
        <v>52.3</v>
      </c>
      <c r="I57" s="277">
        <f>IF('2_入力シート(2)'!I7&lt;&gt;"",'2_入力シート(2)'!I7,"")</f>
        <v>53.6</v>
      </c>
      <c r="J57" s="275">
        <f>IF('2_入力シート(2)'!J7&lt;&gt;"",'2_入力シート(2)'!J7,"")</f>
        <v>5.7</v>
      </c>
      <c r="K57" s="276">
        <f>IF('2_入力シート(2)'!K7&lt;&gt;"",'2_入力シート(2)'!K7,"")</f>
        <v>5.6</v>
      </c>
      <c r="L57" s="276">
        <f>IF('2_入力シート(2)'!L7&lt;&gt;"",'2_入力シート(2)'!L7,"")</f>
        <v>16.5</v>
      </c>
      <c r="M57" s="276">
        <f>IF('2_入力シート(2)'!M7&lt;&gt;"",'2_入力シート(2)'!M7,"")</f>
        <v>6.1</v>
      </c>
      <c r="N57" s="277">
        <f>IF('2_入力シート(2)'!N7&lt;&gt;"",'2_入力シート(2)'!N7,"")</f>
        <v>9.9</v>
      </c>
      <c r="O57" s="59"/>
      <c r="P57" s="60"/>
      <c r="Q57" s="60"/>
      <c r="R57" s="60"/>
      <c r="S57" s="60"/>
      <c r="T57" s="60"/>
      <c r="U57" s="60"/>
      <c r="V57" s="60"/>
      <c r="W57" s="60"/>
      <c r="X57" s="60"/>
      <c r="Y57" s="60"/>
      <c r="Z57" s="60"/>
      <c r="AA57" s="60"/>
      <c r="AB57" s="60"/>
      <c r="AC57" s="60"/>
    </row>
    <row r="58" spans="1:29" s="87" customFormat="1" ht="21" customHeight="1">
      <c r="A58" s="59"/>
      <c r="B58" s="977"/>
      <c r="C58" s="83" t="s">
        <v>0</v>
      </c>
      <c r="D58" s="84" t="str">
        <f>IF('2_入力シート(2)'!D8&lt;&gt;"",'2_入力シート(2)'!D8,"")</f>
        <v>―</v>
      </c>
      <c r="E58" s="111" t="str">
        <f>IF('2_入力シート(2)'!E8&lt;&gt;"",'2_入力シート(2)'!E8,"")</f>
        <v/>
      </c>
      <c r="F58" s="111" t="str">
        <f>IF('2_入力シート(2)'!F8&lt;&gt;"",'2_入力シート(2)'!F8,"")</f>
        <v/>
      </c>
      <c r="G58" s="111" t="str">
        <f>IF('2_入力シート(2)'!G8&lt;&gt;"",'2_入力シート(2)'!G8,"")</f>
        <v/>
      </c>
      <c r="H58" s="111" t="str">
        <f>IF('2_入力シート(2)'!H8&lt;&gt;"",'2_入力シート(2)'!H8,"")</f>
        <v/>
      </c>
      <c r="I58" s="112" t="str">
        <f>IF('2_入力シート(2)'!I8&lt;&gt;"",'2_入力シート(2)'!I8,"")</f>
        <v/>
      </c>
      <c r="J58" s="120" t="str">
        <f>IF('2_入力シート(2)'!J8&lt;&gt;"",'2_入力シート(2)'!J8,"")</f>
        <v/>
      </c>
      <c r="K58" s="111" t="str">
        <f>IF('2_入力シート(2)'!K8&lt;&gt;"",'2_入力シート(2)'!K8,"")</f>
        <v/>
      </c>
      <c r="L58" s="111" t="str">
        <f>IF('2_入力シート(2)'!L8&lt;&gt;"",'2_入力シート(2)'!L8,"")</f>
        <v/>
      </c>
      <c r="M58" s="111" t="str">
        <f>IF('2_入力シート(2)'!M8&lt;&gt;"",'2_入力シート(2)'!M8,"")</f>
        <v/>
      </c>
      <c r="N58" s="112" t="str">
        <f>IF('2_入力シート(2)'!N8&lt;&gt;"",'2_入力シート(2)'!N8,"")</f>
        <v/>
      </c>
      <c r="O58" s="59"/>
      <c r="P58" s="85"/>
      <c r="Q58" s="85"/>
      <c r="R58" s="85"/>
      <c r="S58" s="86"/>
      <c r="T58" s="85"/>
      <c r="U58" s="85"/>
      <c r="V58" s="86"/>
      <c r="W58" s="86"/>
      <c r="X58" s="86"/>
      <c r="Y58" s="86"/>
      <c r="Z58" s="86"/>
      <c r="AA58" s="86"/>
      <c r="AB58" s="86"/>
      <c r="AC58" s="86"/>
    </row>
    <row r="59" spans="1:29" s="61" customFormat="1" ht="21" customHeight="1">
      <c r="A59" s="59"/>
      <c r="B59" s="88">
        <f>IF('2_入力シート(2)'!B9&lt;&gt;"",'2_入力シート(2)'!B9,"")</f>
        <v>45538</v>
      </c>
      <c r="C59" s="89" t="s">
        <v>2</v>
      </c>
      <c r="D59" s="90" t="str">
        <f>IF('2_入力シート(2)'!D9&lt;&gt;"",'2_入力シート(2)'!D9,"")</f>
        <v>―</v>
      </c>
      <c r="E59" s="118">
        <f>IF('2_入力シート(2)'!E9&lt;&gt;"",'2_入力シート(2)'!E9,"")</f>
        <v>65.2</v>
      </c>
      <c r="F59" s="118">
        <f>IF('2_入力シート(2)'!F9&lt;&gt;"",'2_入力シート(2)'!F9,"")</f>
        <v>42.2</v>
      </c>
      <c r="G59" s="118">
        <f>IF('2_入力シート(2)'!G9&lt;&gt;"",'2_入力シート(2)'!G9,"")</f>
        <v>41.1</v>
      </c>
      <c r="H59" s="118">
        <f>IF('2_入力シート(2)'!H9&lt;&gt;"",'2_入力シート(2)'!H9,"")</f>
        <v>44.5</v>
      </c>
      <c r="I59" s="119">
        <f>IF('2_入力シート(2)'!I9&lt;&gt;"",'2_入力シート(2)'!I9,"")</f>
        <v>45.8</v>
      </c>
      <c r="J59" s="121">
        <f>IF('2_入力シート(2)'!J9&lt;&gt;"",'2_入力シート(2)'!J9,"")</f>
        <v>5.3</v>
      </c>
      <c r="K59" s="118">
        <f>IF('2_入力シート(2)'!K9&lt;&gt;"",'2_入力シート(2)'!K9,"")</f>
        <v>5</v>
      </c>
      <c r="L59" s="118">
        <f>IF('2_入力シート(2)'!L9&lt;&gt;"",'2_入力シート(2)'!L9,"")</f>
        <v>14.8</v>
      </c>
      <c r="M59" s="118">
        <f>IF('2_入力シート(2)'!M9&lt;&gt;"",'2_入力シート(2)'!M9,"")</f>
        <v>4.4000000000000004</v>
      </c>
      <c r="N59" s="119">
        <f>IF('2_入力シート(2)'!N9&lt;&gt;"",'2_入力シート(2)'!N9,"")</f>
        <v>6.9</v>
      </c>
      <c r="O59" s="59"/>
      <c r="P59" s="85"/>
      <c r="Q59" s="85"/>
      <c r="R59" s="85"/>
      <c r="S59" s="60"/>
      <c r="T59" s="85"/>
      <c r="U59" s="85"/>
      <c r="V59" s="60"/>
      <c r="W59" s="60"/>
      <c r="X59" s="60"/>
      <c r="Y59" s="60"/>
      <c r="Z59" s="60"/>
      <c r="AA59" s="60"/>
      <c r="AB59" s="60"/>
      <c r="AC59" s="60"/>
    </row>
    <row r="60" spans="1:29" ht="18" customHeight="1">
      <c r="A60" s="3"/>
      <c r="B60" s="12"/>
      <c r="C60" s="12"/>
      <c r="D60" s="306" t="s">
        <v>307</v>
      </c>
      <c r="E60" s="12" t="str">
        <f>IF('2_入力シート(2)'!$E$23&lt;&gt;"","　３年生の理科は"&amp;'2_入力シート(2)'!$E$23&amp;"問題を選択","")</f>
        <v>　３年生の理科はC問題を選択</v>
      </c>
      <c r="F60" s="12"/>
      <c r="G60" s="12"/>
      <c r="H60" s="12"/>
      <c r="I60" s="12"/>
      <c r="J60" s="12"/>
      <c r="K60" s="12"/>
      <c r="L60" s="12"/>
      <c r="M60" s="12"/>
      <c r="N60" s="12"/>
      <c r="O60" s="3"/>
    </row>
    <row r="61" spans="1:29" ht="18" customHeight="1">
      <c r="A61" s="3"/>
      <c r="B61" s="12"/>
      <c r="C61" s="12"/>
      <c r="D61" s="12"/>
      <c r="E61" s="12"/>
      <c r="F61" s="12"/>
      <c r="G61" s="12"/>
      <c r="H61" s="12"/>
      <c r="I61" s="12"/>
      <c r="J61" s="12"/>
      <c r="K61" s="12"/>
      <c r="L61" s="12"/>
      <c r="M61" s="12"/>
      <c r="N61" s="12"/>
      <c r="O61" s="3"/>
    </row>
    <row r="62" spans="1:29" ht="19.5" customHeight="1">
      <c r="A62" s="13"/>
      <c r="B62" s="13" t="s">
        <v>244</v>
      </c>
      <c r="C62" s="13"/>
      <c r="D62" s="13"/>
      <c r="E62" s="13"/>
      <c r="F62" s="13"/>
      <c r="G62" s="13"/>
      <c r="H62" s="13"/>
      <c r="I62" s="13"/>
      <c r="J62" s="13"/>
      <c r="K62" s="13"/>
      <c r="L62" s="13"/>
      <c r="M62" s="13"/>
      <c r="N62" s="91"/>
      <c r="O62" s="13"/>
      <c r="P62" s="9"/>
      <c r="Q62" s="9"/>
      <c r="R62" s="9"/>
      <c r="S62" s="9"/>
      <c r="T62" s="9"/>
      <c r="U62" s="9"/>
    </row>
    <row r="63" spans="1:29" s="61" customFormat="1" ht="19.5" customHeight="1">
      <c r="A63" s="91"/>
      <c r="B63" s="976" t="s">
        <v>7</v>
      </c>
      <c r="C63" s="976"/>
      <c r="D63" s="980" t="s">
        <v>16</v>
      </c>
      <c r="E63" s="1003" t="s">
        <v>285</v>
      </c>
      <c r="F63" s="992"/>
      <c r="G63" s="1005" t="s">
        <v>286</v>
      </c>
      <c r="H63" s="1006"/>
      <c r="I63" s="991" t="s">
        <v>287</v>
      </c>
      <c r="J63" s="992"/>
      <c r="K63" s="991" t="s">
        <v>288</v>
      </c>
      <c r="L63" s="995"/>
      <c r="M63" s="91"/>
      <c r="N63" s="91"/>
      <c r="O63" s="91"/>
      <c r="P63" s="60"/>
      <c r="Q63" s="60"/>
      <c r="R63" s="60"/>
      <c r="S63" s="60"/>
      <c r="T63" s="60"/>
      <c r="U63" s="60"/>
      <c r="V63" s="60"/>
      <c r="W63" s="60"/>
      <c r="X63" s="60"/>
      <c r="Y63" s="60"/>
      <c r="Z63" s="60"/>
      <c r="AA63" s="60"/>
      <c r="AB63" s="60"/>
      <c r="AC63" s="60"/>
    </row>
    <row r="64" spans="1:29" s="61" customFormat="1" ht="19.5" customHeight="1">
      <c r="A64" s="91"/>
      <c r="B64" s="977"/>
      <c r="C64" s="986"/>
      <c r="D64" s="987"/>
      <c r="E64" s="1004"/>
      <c r="F64" s="994"/>
      <c r="G64" s="1007"/>
      <c r="H64" s="1008"/>
      <c r="I64" s="993"/>
      <c r="J64" s="994"/>
      <c r="K64" s="993"/>
      <c r="L64" s="996"/>
      <c r="M64" s="91"/>
      <c r="N64" s="91"/>
      <c r="O64" s="91"/>
      <c r="P64" s="60"/>
      <c r="Q64" s="60"/>
      <c r="R64" s="60"/>
      <c r="S64" s="60"/>
      <c r="T64" s="60"/>
      <c r="U64" s="60"/>
      <c r="V64" s="60"/>
      <c r="W64" s="60"/>
      <c r="X64" s="60"/>
      <c r="Y64" s="60"/>
      <c r="Z64" s="60"/>
      <c r="AA64" s="60"/>
      <c r="AB64" s="60"/>
      <c r="AC64" s="60"/>
    </row>
    <row r="65" spans="1:29" s="61" customFormat="1" ht="19.5" customHeight="1">
      <c r="A65" s="91"/>
      <c r="B65" s="984" t="s">
        <v>27</v>
      </c>
      <c r="C65" s="385"/>
      <c r="D65" s="987"/>
      <c r="E65" s="1004"/>
      <c r="F65" s="994"/>
      <c r="G65" s="1007"/>
      <c r="H65" s="1008"/>
      <c r="I65" s="993"/>
      <c r="J65" s="994"/>
      <c r="K65" s="993"/>
      <c r="L65" s="996"/>
      <c r="M65" s="91"/>
      <c r="N65" s="91"/>
      <c r="O65" s="91"/>
      <c r="P65" s="60"/>
      <c r="Q65" s="60"/>
      <c r="R65" s="60"/>
      <c r="S65" s="60"/>
      <c r="T65" s="60"/>
      <c r="U65" s="60"/>
      <c r="V65" s="60"/>
      <c r="W65" s="60"/>
      <c r="X65" s="60"/>
      <c r="Y65" s="60"/>
      <c r="Z65" s="60"/>
      <c r="AA65" s="60"/>
      <c r="AB65" s="60"/>
      <c r="AC65" s="60"/>
    </row>
    <row r="66" spans="1:29" s="61" customFormat="1" ht="19.5" customHeight="1">
      <c r="A66" s="91"/>
      <c r="B66" s="985"/>
      <c r="C66" s="386"/>
      <c r="D66" s="988"/>
      <c r="E66" s="997" t="s">
        <v>246</v>
      </c>
      <c r="F66" s="998"/>
      <c r="G66" s="999" t="s">
        <v>246</v>
      </c>
      <c r="H66" s="1000"/>
      <c r="I66" s="1001" t="s">
        <v>246</v>
      </c>
      <c r="J66" s="998"/>
      <c r="K66" s="1001" t="s">
        <v>246</v>
      </c>
      <c r="L66" s="1002"/>
      <c r="M66" s="91"/>
      <c r="N66" s="91"/>
      <c r="O66" s="91"/>
      <c r="P66" s="60"/>
      <c r="Q66" s="60"/>
      <c r="R66" s="60"/>
      <c r="S66" s="60"/>
      <c r="T66" s="60"/>
      <c r="U66" s="60"/>
      <c r="V66" s="60"/>
      <c r="W66" s="60"/>
      <c r="X66" s="60"/>
      <c r="Y66" s="60"/>
      <c r="Z66" s="60"/>
      <c r="AA66" s="60"/>
      <c r="AB66" s="60"/>
      <c r="AC66" s="60"/>
    </row>
    <row r="67" spans="1:29" s="61" customFormat="1" ht="19.5" customHeight="1">
      <c r="A67" s="91"/>
      <c r="B67" s="384" t="s">
        <v>23</v>
      </c>
      <c r="C67" s="384" t="s">
        <v>1</v>
      </c>
      <c r="D67" s="278" t="str">
        <f>IF('2_入力シート(2)'!$D$30&lt;&gt;"",'2_入力シート(2)'!$D$30,"")</f>
        <v/>
      </c>
      <c r="E67" s="1009" t="str">
        <f>IF('2_入力シート(2)'!$E$30&lt;&gt;"",'2_入力シート(2)'!$E$30,"")</f>
        <v/>
      </c>
      <c r="F67" s="1010"/>
      <c r="G67" s="1011" t="str">
        <f>IF('2_入力シート(2)'!$G$30&lt;&gt;"",'2_入力シート(2)'!$G$30,"")</f>
        <v/>
      </c>
      <c r="H67" s="1010"/>
      <c r="I67" s="1011" t="str">
        <f>IF('2_入力シート(2)'!$I$30&lt;&gt;"",'2_入力シート(2)'!$I$30,"")</f>
        <v/>
      </c>
      <c r="J67" s="1010"/>
      <c r="K67" s="1011" t="str">
        <f>IF('2_入力シート(2)'!$K$30&lt;&gt;"",'2_入力シート(2)'!$K$30,"")</f>
        <v/>
      </c>
      <c r="L67" s="1012"/>
      <c r="M67" s="91"/>
      <c r="N67" s="91"/>
      <c r="O67" s="91"/>
      <c r="P67" s="60"/>
      <c r="Q67" s="60"/>
      <c r="R67" s="60"/>
      <c r="S67" s="60"/>
      <c r="T67" s="60"/>
      <c r="U67" s="60"/>
      <c r="V67" s="60"/>
      <c r="W67" s="60"/>
      <c r="X67" s="60"/>
      <c r="Y67" s="60"/>
      <c r="Z67" s="60"/>
      <c r="AA67" s="60"/>
      <c r="AB67" s="60"/>
      <c r="AC67" s="60"/>
    </row>
    <row r="68" spans="1:29" s="87" customFormat="1" ht="19.5" customHeight="1">
      <c r="A68" s="91"/>
      <c r="B68" s="92" t="str">
        <f>IF('2_入力シート(2)'!$B$31&lt;&gt;"",'2_入力シート(2)'!$B$31,"")</f>
        <v/>
      </c>
      <c r="C68" s="78" t="s">
        <v>0</v>
      </c>
      <c r="D68" s="90" t="str">
        <f>IF('2_入力シート(2)'!$D$31&lt;&gt;"",'2_入力シート(2)'!$D$31,"")</f>
        <v>―</v>
      </c>
      <c r="E68" s="1013" t="str">
        <f>IF('2_入力シート(2)'!$E$31&lt;&gt;"",'2_入力シート(2)'!$E$31,"")</f>
        <v/>
      </c>
      <c r="F68" s="1014"/>
      <c r="G68" s="1015" t="str">
        <f>IF('2_入力シート(2)'!$G$31&lt;&gt;"",'2_入力シート(2)'!$G$31,"")</f>
        <v/>
      </c>
      <c r="H68" s="1014"/>
      <c r="I68" s="1015" t="str">
        <f>IF('2_入力シート(2)'!$I$31&lt;&gt;"",'2_入力シート(2)'!$I$31,"")</f>
        <v/>
      </c>
      <c r="J68" s="1014"/>
      <c r="K68" s="1015" t="str">
        <f>IF('2_入力シート(2)'!$K$31&lt;&gt;"",'2_入力シート(2)'!$K$31,"")</f>
        <v/>
      </c>
      <c r="L68" s="1016"/>
      <c r="M68" s="91"/>
      <c r="N68" s="91"/>
      <c r="O68" s="91"/>
      <c r="P68" s="60"/>
      <c r="Q68" s="60"/>
      <c r="R68" s="60"/>
      <c r="S68" s="60"/>
      <c r="T68" s="60"/>
      <c r="U68" s="60"/>
      <c r="V68" s="60"/>
      <c r="W68" s="86"/>
      <c r="X68" s="86"/>
      <c r="Y68" s="86"/>
      <c r="Z68" s="86"/>
      <c r="AA68" s="86"/>
      <c r="AB68" s="86"/>
      <c r="AC68" s="86"/>
    </row>
    <row r="69" spans="1:29" ht="15" customHeight="1">
      <c r="A69" s="3"/>
      <c r="B69" s="12"/>
      <c r="C69" s="12"/>
      <c r="D69" s="12"/>
      <c r="E69" s="12"/>
      <c r="F69" s="12"/>
      <c r="G69" s="12"/>
      <c r="H69" s="12"/>
      <c r="I69" s="12"/>
      <c r="J69" s="12"/>
      <c r="K69" s="12"/>
      <c r="L69" s="12"/>
      <c r="M69" s="12"/>
      <c r="N69" s="12"/>
      <c r="O69" s="3"/>
    </row>
    <row r="70" spans="1:29" s="7" customFormat="1" ht="28" customHeight="1">
      <c r="B70" s="10"/>
      <c r="C70" s="10"/>
      <c r="D70" s="10"/>
      <c r="E70" s="10"/>
      <c r="F70" s="10"/>
      <c r="G70" s="10"/>
      <c r="H70" s="10"/>
      <c r="I70" s="10"/>
      <c r="J70" s="10"/>
      <c r="K70" s="10"/>
      <c r="L70" s="10"/>
      <c r="M70" s="10"/>
      <c r="N70" s="10"/>
    </row>
    <row r="71" spans="1:29" s="7" customFormat="1" ht="28" customHeight="1">
      <c r="B71" s="10"/>
      <c r="C71" s="10"/>
      <c r="D71" s="10"/>
      <c r="E71" s="10"/>
      <c r="F71" s="10"/>
      <c r="G71" s="10"/>
      <c r="H71" s="10"/>
      <c r="I71" s="10"/>
      <c r="J71" s="10"/>
      <c r="K71" s="10"/>
      <c r="L71" s="10"/>
      <c r="M71" s="10"/>
      <c r="N71" s="10"/>
    </row>
    <row r="72" spans="1:29" s="7" customFormat="1" ht="28" customHeight="1">
      <c r="B72" s="10"/>
      <c r="C72" s="10"/>
      <c r="D72" s="10"/>
      <c r="E72" s="10"/>
      <c r="F72" s="10"/>
      <c r="G72" s="10"/>
      <c r="H72" s="10"/>
      <c r="I72" s="10"/>
      <c r="J72" s="10"/>
      <c r="K72" s="10"/>
      <c r="L72" s="10"/>
      <c r="M72" s="10"/>
      <c r="N72" s="10"/>
    </row>
    <row r="73" spans="1:29" s="7" customFormat="1">
      <c r="B73" s="10"/>
      <c r="C73" s="10"/>
      <c r="D73" s="10"/>
      <c r="E73" s="10"/>
      <c r="F73" s="10"/>
      <c r="G73" s="10"/>
      <c r="H73" s="10"/>
      <c r="I73" s="10"/>
      <c r="J73" s="10"/>
      <c r="K73" s="10"/>
      <c r="L73" s="10"/>
      <c r="M73" s="10"/>
      <c r="N73" s="10"/>
    </row>
    <row r="74" spans="1:29" s="7" customFormat="1">
      <c r="B74" s="10"/>
      <c r="C74" s="10"/>
      <c r="D74" s="10"/>
      <c r="E74" s="10"/>
      <c r="F74" s="10"/>
      <c r="G74" s="10"/>
      <c r="H74" s="10"/>
      <c r="I74" s="10"/>
      <c r="J74" s="10"/>
      <c r="K74" s="10"/>
      <c r="L74" s="10"/>
      <c r="M74" s="10"/>
      <c r="N74" s="10"/>
    </row>
    <row r="75" spans="1:29" s="7" customFormat="1">
      <c r="B75" s="10"/>
      <c r="C75" s="10"/>
      <c r="D75" s="10"/>
      <c r="E75" s="10"/>
      <c r="F75" s="10"/>
      <c r="G75" s="10"/>
      <c r="H75" s="10"/>
      <c r="I75" s="10"/>
      <c r="J75" s="10"/>
      <c r="K75" s="10"/>
      <c r="L75" s="10"/>
      <c r="M75" s="10"/>
      <c r="N75" s="10"/>
    </row>
    <row r="76" spans="1:29" s="7" customFormat="1">
      <c r="B76" s="10"/>
      <c r="C76" s="10"/>
      <c r="D76" s="10"/>
      <c r="E76" s="10"/>
      <c r="F76" s="10"/>
      <c r="G76" s="10"/>
      <c r="H76" s="10"/>
      <c r="I76" s="10"/>
      <c r="J76" s="10"/>
      <c r="K76" s="10"/>
      <c r="L76" s="10"/>
      <c r="M76" s="10"/>
      <c r="N76" s="10"/>
    </row>
    <row r="77" spans="1:29" s="7" customFormat="1">
      <c r="B77" s="10"/>
      <c r="C77" s="10"/>
      <c r="D77" s="10"/>
      <c r="E77" s="10"/>
      <c r="F77" s="10"/>
      <c r="G77" s="10"/>
      <c r="H77" s="10"/>
      <c r="I77" s="10"/>
      <c r="J77" s="10"/>
      <c r="K77" s="10"/>
      <c r="L77" s="10"/>
      <c r="M77" s="10"/>
      <c r="N77" s="10"/>
    </row>
    <row r="78" spans="1:29" s="7" customFormat="1">
      <c r="B78" s="10"/>
      <c r="C78" s="10"/>
      <c r="D78" s="10"/>
      <c r="E78" s="10"/>
      <c r="F78" s="10"/>
      <c r="G78" s="10"/>
      <c r="H78" s="10"/>
      <c r="I78" s="10"/>
      <c r="J78" s="10"/>
      <c r="K78" s="10"/>
      <c r="L78" s="10"/>
      <c r="M78" s="10"/>
      <c r="N78" s="10"/>
    </row>
    <row r="79" spans="1:29" s="7" customFormat="1">
      <c r="B79" s="10"/>
      <c r="C79" s="10"/>
      <c r="D79" s="10"/>
      <c r="E79" s="10"/>
      <c r="F79" s="10"/>
      <c r="G79" s="10"/>
      <c r="H79" s="10"/>
      <c r="I79" s="10"/>
      <c r="J79" s="10"/>
      <c r="K79" s="10"/>
      <c r="L79" s="10"/>
      <c r="M79" s="10"/>
      <c r="N79" s="10"/>
    </row>
    <row r="80" spans="1:29" s="7" customFormat="1">
      <c r="B80" s="10"/>
      <c r="C80" s="10"/>
      <c r="D80" s="10"/>
      <c r="E80" s="10"/>
      <c r="F80" s="10"/>
      <c r="G80" s="10"/>
      <c r="H80" s="10"/>
      <c r="I80" s="10"/>
      <c r="J80" s="10"/>
      <c r="K80" s="10"/>
      <c r="L80" s="10"/>
      <c r="M80" s="10"/>
      <c r="N80" s="10"/>
    </row>
    <row r="81" spans="2:14" s="7" customFormat="1">
      <c r="B81" s="10"/>
      <c r="C81" s="10"/>
      <c r="D81" s="10"/>
      <c r="E81" s="10"/>
      <c r="F81" s="10"/>
      <c r="G81" s="10"/>
      <c r="H81" s="10"/>
      <c r="I81" s="10"/>
      <c r="J81" s="10"/>
      <c r="K81" s="10"/>
      <c r="L81" s="10"/>
      <c r="M81" s="10"/>
      <c r="N81" s="10"/>
    </row>
    <row r="82" spans="2:14" s="7" customFormat="1">
      <c r="B82" s="10"/>
      <c r="C82" s="10"/>
      <c r="D82" s="10"/>
      <c r="E82" s="10"/>
      <c r="F82" s="10"/>
      <c r="G82" s="10"/>
      <c r="H82" s="10"/>
      <c r="I82" s="10"/>
      <c r="J82" s="10"/>
      <c r="K82" s="10"/>
      <c r="L82" s="10"/>
      <c r="M82" s="10"/>
      <c r="N82" s="10"/>
    </row>
    <row r="83" spans="2:14" s="7" customFormat="1">
      <c r="B83" s="10"/>
      <c r="C83" s="10"/>
      <c r="D83" s="10"/>
      <c r="E83" s="10"/>
      <c r="F83" s="10"/>
      <c r="G83" s="10"/>
      <c r="H83" s="10"/>
      <c r="I83" s="10"/>
      <c r="J83" s="10"/>
      <c r="K83" s="10"/>
      <c r="L83" s="10"/>
      <c r="M83" s="10"/>
      <c r="N83" s="10"/>
    </row>
    <row r="84" spans="2:14" s="7" customFormat="1">
      <c r="B84" s="10"/>
      <c r="C84" s="10"/>
      <c r="D84" s="10"/>
      <c r="E84" s="10"/>
      <c r="F84" s="10"/>
      <c r="G84" s="10"/>
      <c r="H84" s="10"/>
      <c r="I84" s="10"/>
      <c r="J84" s="10"/>
      <c r="K84" s="10"/>
      <c r="L84" s="10"/>
      <c r="M84" s="10"/>
      <c r="N84" s="10"/>
    </row>
    <row r="85" spans="2:14" s="7" customFormat="1">
      <c r="B85" s="10"/>
      <c r="C85" s="10"/>
      <c r="D85" s="10"/>
      <c r="E85" s="10"/>
      <c r="F85" s="10"/>
      <c r="G85" s="10"/>
      <c r="H85" s="10"/>
      <c r="I85" s="10"/>
      <c r="J85" s="10"/>
      <c r="K85" s="10"/>
      <c r="L85" s="10"/>
      <c r="M85" s="10"/>
      <c r="N85" s="10"/>
    </row>
    <row r="86" spans="2:14" s="7" customFormat="1">
      <c r="B86" s="10"/>
      <c r="C86" s="10"/>
      <c r="D86" s="10"/>
      <c r="E86" s="10"/>
      <c r="F86" s="10"/>
      <c r="G86" s="10"/>
      <c r="H86" s="10"/>
      <c r="I86" s="10"/>
      <c r="J86" s="10"/>
      <c r="K86" s="10"/>
      <c r="L86" s="10"/>
      <c r="M86" s="10"/>
      <c r="N86" s="10"/>
    </row>
    <row r="87" spans="2:14" s="7" customFormat="1">
      <c r="B87" s="10"/>
      <c r="C87" s="10"/>
      <c r="D87" s="10"/>
      <c r="E87" s="10"/>
      <c r="F87" s="10"/>
      <c r="G87" s="10"/>
      <c r="H87" s="10"/>
      <c r="I87" s="10"/>
      <c r="J87" s="10"/>
      <c r="K87" s="10"/>
      <c r="L87" s="10"/>
      <c r="M87" s="10"/>
      <c r="N87" s="10"/>
    </row>
    <row r="88" spans="2:14" s="7" customFormat="1">
      <c r="B88" s="10"/>
      <c r="C88" s="10"/>
      <c r="D88" s="10"/>
      <c r="E88" s="10"/>
      <c r="F88" s="10"/>
      <c r="G88" s="10"/>
      <c r="H88" s="10"/>
      <c r="I88" s="10"/>
      <c r="J88" s="10"/>
      <c r="K88" s="10"/>
      <c r="L88" s="10"/>
      <c r="M88" s="10"/>
      <c r="N88" s="10"/>
    </row>
    <row r="89" spans="2:14" s="7" customFormat="1">
      <c r="B89" s="10"/>
      <c r="C89" s="10"/>
      <c r="D89" s="10"/>
      <c r="E89" s="10"/>
      <c r="F89" s="10"/>
      <c r="G89" s="10"/>
      <c r="H89" s="10"/>
      <c r="I89" s="10"/>
      <c r="J89" s="10"/>
      <c r="K89" s="10"/>
      <c r="L89" s="10"/>
      <c r="M89" s="10"/>
      <c r="N89" s="10"/>
    </row>
    <row r="90" spans="2:14" s="7" customFormat="1">
      <c r="B90" s="10"/>
      <c r="C90" s="10"/>
      <c r="D90" s="10"/>
      <c r="E90" s="10"/>
      <c r="F90" s="10"/>
      <c r="G90" s="10"/>
      <c r="H90" s="10"/>
      <c r="I90" s="10"/>
      <c r="J90" s="10"/>
      <c r="K90" s="10"/>
      <c r="L90" s="10"/>
      <c r="M90" s="10"/>
      <c r="N90" s="10"/>
    </row>
    <row r="91" spans="2:14" s="7" customFormat="1">
      <c r="B91" s="10"/>
      <c r="C91" s="10"/>
      <c r="D91" s="10"/>
      <c r="E91" s="10"/>
      <c r="F91" s="10"/>
      <c r="G91" s="10"/>
      <c r="H91" s="10"/>
      <c r="I91" s="10"/>
      <c r="J91" s="10"/>
      <c r="K91" s="10"/>
      <c r="L91" s="10"/>
      <c r="M91" s="10"/>
      <c r="N91" s="10"/>
    </row>
    <row r="92" spans="2:14" s="7" customFormat="1">
      <c r="B92" s="10"/>
      <c r="C92" s="10"/>
      <c r="D92" s="10"/>
      <c r="E92" s="10"/>
      <c r="F92" s="10"/>
      <c r="G92" s="10"/>
      <c r="H92" s="10"/>
      <c r="I92" s="10"/>
      <c r="J92" s="10"/>
      <c r="K92" s="10"/>
      <c r="L92" s="10"/>
      <c r="M92" s="10"/>
      <c r="N92" s="10"/>
    </row>
    <row r="93" spans="2:14" s="7" customFormat="1">
      <c r="B93" s="10"/>
      <c r="C93" s="10"/>
      <c r="D93" s="10"/>
      <c r="E93" s="10"/>
      <c r="F93" s="10"/>
      <c r="G93" s="10"/>
      <c r="H93" s="10"/>
      <c r="I93" s="10"/>
      <c r="J93" s="10"/>
      <c r="K93" s="10"/>
      <c r="L93" s="10"/>
      <c r="M93" s="10"/>
      <c r="N93" s="10"/>
    </row>
    <row r="94" spans="2:14" s="7" customFormat="1">
      <c r="B94" s="10"/>
      <c r="C94" s="10"/>
      <c r="D94" s="10"/>
      <c r="E94" s="10"/>
      <c r="F94" s="10"/>
      <c r="G94" s="10"/>
      <c r="H94" s="10"/>
      <c r="I94" s="10"/>
      <c r="J94" s="10"/>
      <c r="K94" s="10"/>
      <c r="L94" s="10"/>
      <c r="M94" s="10"/>
      <c r="N94" s="10"/>
    </row>
    <row r="95" spans="2:14" s="7" customFormat="1">
      <c r="B95" s="10"/>
      <c r="C95" s="10"/>
      <c r="D95" s="10"/>
      <c r="E95" s="10"/>
      <c r="F95" s="10"/>
      <c r="G95" s="10"/>
      <c r="H95" s="10"/>
      <c r="I95" s="10"/>
      <c r="J95" s="10"/>
      <c r="K95" s="10"/>
      <c r="L95" s="10"/>
      <c r="M95" s="10"/>
      <c r="N95" s="10"/>
    </row>
    <row r="96" spans="2:14" s="7" customFormat="1">
      <c r="B96" s="10"/>
      <c r="C96" s="10"/>
      <c r="D96" s="10"/>
      <c r="E96" s="10"/>
      <c r="F96" s="10"/>
      <c r="G96" s="10"/>
      <c r="H96" s="10"/>
      <c r="I96" s="10"/>
      <c r="J96" s="10"/>
      <c r="K96" s="10"/>
      <c r="L96" s="10"/>
      <c r="M96" s="10"/>
      <c r="N96" s="10"/>
    </row>
    <row r="97" spans="2:14" s="7" customFormat="1">
      <c r="B97" s="10"/>
      <c r="C97" s="10"/>
      <c r="D97" s="10"/>
      <c r="E97" s="10"/>
      <c r="F97" s="10"/>
      <c r="G97" s="10"/>
      <c r="H97" s="10"/>
      <c r="I97" s="10"/>
      <c r="J97" s="10"/>
      <c r="K97" s="10"/>
      <c r="L97" s="10"/>
      <c r="M97" s="10"/>
      <c r="N97" s="10"/>
    </row>
    <row r="98" spans="2:14" s="7" customFormat="1">
      <c r="B98" s="10"/>
      <c r="C98" s="10"/>
      <c r="D98" s="10"/>
      <c r="E98" s="10"/>
      <c r="F98" s="10"/>
      <c r="G98" s="10"/>
      <c r="H98" s="10"/>
      <c r="I98" s="10"/>
      <c r="J98" s="10"/>
      <c r="K98" s="10"/>
      <c r="L98" s="10"/>
      <c r="M98" s="10"/>
      <c r="N98" s="10"/>
    </row>
    <row r="99" spans="2:14" s="7" customFormat="1">
      <c r="B99" s="10"/>
      <c r="C99" s="10"/>
      <c r="D99" s="10"/>
      <c r="E99" s="10"/>
      <c r="F99" s="10"/>
      <c r="G99" s="10"/>
      <c r="H99" s="10"/>
      <c r="I99" s="10"/>
      <c r="J99" s="10"/>
      <c r="K99" s="10"/>
      <c r="L99" s="10"/>
      <c r="M99" s="10"/>
      <c r="N99" s="10"/>
    </row>
    <row r="100" spans="2:14" s="7" customFormat="1">
      <c r="B100" s="10"/>
      <c r="C100" s="10"/>
      <c r="D100" s="10"/>
      <c r="E100" s="10"/>
      <c r="F100" s="10"/>
      <c r="G100" s="10"/>
      <c r="H100" s="10"/>
      <c r="I100" s="10"/>
      <c r="J100" s="10"/>
      <c r="K100" s="10"/>
      <c r="L100" s="10"/>
      <c r="M100" s="10"/>
      <c r="N100" s="10"/>
    </row>
    <row r="101" spans="2:14" s="7" customFormat="1">
      <c r="B101" s="10"/>
      <c r="C101" s="10"/>
      <c r="D101" s="10"/>
      <c r="E101" s="10"/>
      <c r="F101" s="10"/>
      <c r="G101" s="10"/>
      <c r="H101" s="10"/>
      <c r="I101" s="10"/>
      <c r="J101" s="10"/>
      <c r="K101" s="10"/>
      <c r="L101" s="10"/>
      <c r="M101" s="10"/>
      <c r="N101" s="10"/>
    </row>
    <row r="102" spans="2:14" s="7" customFormat="1">
      <c r="B102" s="10"/>
      <c r="C102" s="10"/>
      <c r="D102" s="10"/>
      <c r="E102" s="10"/>
      <c r="F102" s="10"/>
      <c r="G102" s="10"/>
      <c r="H102" s="10"/>
      <c r="I102" s="10"/>
      <c r="J102" s="10"/>
      <c r="K102" s="10"/>
      <c r="L102" s="10"/>
      <c r="M102" s="10"/>
      <c r="N102" s="10"/>
    </row>
    <row r="103" spans="2:14" s="7" customFormat="1">
      <c r="B103" s="10"/>
      <c r="C103" s="10"/>
      <c r="D103" s="10"/>
      <c r="E103" s="10"/>
      <c r="F103" s="10"/>
      <c r="G103" s="10"/>
      <c r="H103" s="10"/>
      <c r="I103" s="10"/>
      <c r="J103" s="10"/>
      <c r="K103" s="10"/>
      <c r="L103" s="10"/>
      <c r="M103" s="10"/>
      <c r="N103" s="10"/>
    </row>
    <row r="104" spans="2:14" s="7" customFormat="1">
      <c r="B104" s="10"/>
      <c r="C104" s="10"/>
      <c r="D104" s="10"/>
      <c r="E104" s="10"/>
      <c r="F104" s="10"/>
      <c r="G104" s="10"/>
      <c r="H104" s="10"/>
      <c r="I104" s="10"/>
      <c r="J104" s="10"/>
      <c r="K104" s="10"/>
      <c r="L104" s="10"/>
      <c r="M104" s="10"/>
      <c r="N104" s="10"/>
    </row>
    <row r="105" spans="2:14" s="7" customFormat="1">
      <c r="B105" s="10"/>
      <c r="C105" s="10"/>
      <c r="D105" s="10"/>
      <c r="E105" s="10"/>
      <c r="F105" s="10"/>
      <c r="G105" s="10"/>
      <c r="H105" s="10"/>
      <c r="I105" s="10"/>
      <c r="J105" s="10"/>
      <c r="K105" s="10"/>
      <c r="L105" s="10"/>
      <c r="M105" s="10"/>
      <c r="N105" s="10"/>
    </row>
    <row r="106" spans="2:14" s="7" customFormat="1">
      <c r="B106" s="10"/>
      <c r="C106" s="10"/>
      <c r="D106" s="10"/>
      <c r="E106" s="10"/>
      <c r="F106" s="10"/>
      <c r="G106" s="10"/>
      <c r="H106" s="10"/>
      <c r="I106" s="10"/>
      <c r="J106" s="10"/>
      <c r="K106" s="10"/>
      <c r="L106" s="10"/>
      <c r="M106" s="10"/>
      <c r="N106" s="10"/>
    </row>
    <row r="107" spans="2:14" s="7" customFormat="1">
      <c r="B107" s="10"/>
      <c r="C107" s="10"/>
      <c r="D107" s="10"/>
      <c r="E107" s="10"/>
      <c r="F107" s="10"/>
      <c r="G107" s="10"/>
      <c r="H107" s="10"/>
      <c r="I107" s="10"/>
      <c r="J107" s="10"/>
      <c r="K107" s="10"/>
      <c r="L107" s="10"/>
      <c r="M107" s="10"/>
      <c r="N107" s="10"/>
    </row>
    <row r="108" spans="2:14" s="7" customFormat="1">
      <c r="B108" s="10"/>
      <c r="C108" s="10"/>
      <c r="D108" s="10"/>
      <c r="E108" s="10"/>
      <c r="F108" s="10"/>
      <c r="G108" s="10"/>
      <c r="H108" s="10"/>
      <c r="I108" s="10"/>
      <c r="J108" s="10"/>
      <c r="K108" s="10"/>
      <c r="L108" s="10"/>
      <c r="M108" s="10"/>
      <c r="N108" s="10"/>
    </row>
    <row r="109" spans="2:14" s="7" customFormat="1">
      <c r="B109" s="10"/>
      <c r="C109" s="10"/>
      <c r="D109" s="10"/>
      <c r="E109" s="10"/>
      <c r="F109" s="10"/>
      <c r="G109" s="10"/>
      <c r="H109" s="10"/>
      <c r="I109" s="10"/>
      <c r="J109" s="10"/>
      <c r="K109" s="10"/>
      <c r="L109" s="10"/>
      <c r="M109" s="10"/>
      <c r="N109" s="10"/>
    </row>
    <row r="110" spans="2:14" s="7" customFormat="1">
      <c r="B110" s="10"/>
      <c r="C110" s="10"/>
      <c r="D110" s="10"/>
      <c r="E110" s="10"/>
      <c r="F110" s="10"/>
      <c r="G110" s="10"/>
      <c r="H110" s="10"/>
      <c r="I110" s="10"/>
      <c r="J110" s="10"/>
      <c r="K110" s="10"/>
      <c r="L110" s="10"/>
      <c r="M110" s="10"/>
      <c r="N110" s="10"/>
    </row>
    <row r="111" spans="2:14" s="7" customFormat="1">
      <c r="B111" s="10"/>
      <c r="C111" s="10"/>
      <c r="D111" s="10"/>
      <c r="E111" s="10"/>
      <c r="F111" s="10"/>
      <c r="G111" s="10"/>
      <c r="H111" s="10"/>
      <c r="I111" s="10"/>
      <c r="J111" s="10"/>
      <c r="K111" s="10"/>
      <c r="L111" s="10"/>
      <c r="M111" s="10"/>
      <c r="N111" s="10"/>
    </row>
    <row r="112" spans="2:14" s="7" customFormat="1">
      <c r="B112" s="10"/>
      <c r="C112" s="10"/>
      <c r="D112" s="10"/>
      <c r="E112" s="10"/>
      <c r="F112" s="10"/>
      <c r="G112" s="10"/>
      <c r="H112" s="10"/>
      <c r="I112" s="10"/>
      <c r="J112" s="10"/>
      <c r="K112" s="10"/>
      <c r="L112" s="10"/>
      <c r="M112" s="10"/>
      <c r="N112" s="10"/>
    </row>
    <row r="113" spans="2:14" s="7" customFormat="1">
      <c r="B113" s="10"/>
      <c r="C113" s="10"/>
      <c r="D113" s="10"/>
      <c r="E113" s="10"/>
      <c r="F113" s="10"/>
      <c r="G113" s="10"/>
      <c r="H113" s="10"/>
      <c r="I113" s="10"/>
      <c r="J113" s="10"/>
      <c r="K113" s="10"/>
      <c r="L113" s="10"/>
      <c r="M113" s="10"/>
      <c r="N113" s="10"/>
    </row>
    <row r="114" spans="2:14" s="7" customFormat="1">
      <c r="B114" s="10"/>
      <c r="C114" s="10"/>
      <c r="D114" s="10"/>
      <c r="E114" s="10"/>
      <c r="F114" s="10"/>
      <c r="G114" s="10"/>
      <c r="H114" s="10"/>
      <c r="I114" s="10"/>
      <c r="J114" s="10"/>
      <c r="K114" s="10"/>
      <c r="L114" s="10"/>
      <c r="M114" s="10"/>
      <c r="N114" s="10"/>
    </row>
    <row r="115" spans="2:14" s="7" customFormat="1">
      <c r="B115" s="10"/>
      <c r="C115" s="10"/>
      <c r="D115" s="10"/>
      <c r="E115" s="10"/>
      <c r="F115" s="10"/>
      <c r="G115" s="10"/>
      <c r="H115" s="10"/>
      <c r="I115" s="10"/>
      <c r="J115" s="10"/>
      <c r="K115" s="10"/>
      <c r="L115" s="10"/>
      <c r="M115" s="10"/>
      <c r="N115" s="10"/>
    </row>
    <row r="116" spans="2:14" s="7" customFormat="1">
      <c r="B116" s="10"/>
      <c r="C116" s="10"/>
      <c r="D116" s="10"/>
      <c r="E116" s="10"/>
      <c r="F116" s="10"/>
      <c r="G116" s="10"/>
      <c r="H116" s="10"/>
      <c r="I116" s="10"/>
      <c r="J116" s="10"/>
      <c r="K116" s="10"/>
      <c r="L116" s="10"/>
      <c r="M116" s="10"/>
      <c r="N116" s="10"/>
    </row>
    <row r="117" spans="2:14" s="7" customFormat="1">
      <c r="B117" s="10"/>
      <c r="C117" s="10"/>
      <c r="D117" s="10"/>
      <c r="E117" s="10"/>
      <c r="F117" s="10"/>
      <c r="G117" s="10"/>
      <c r="H117" s="10"/>
      <c r="I117" s="10"/>
      <c r="J117" s="10"/>
      <c r="K117" s="10"/>
      <c r="L117" s="10"/>
      <c r="M117" s="10"/>
      <c r="N117" s="10"/>
    </row>
    <row r="118" spans="2:14" s="7" customFormat="1">
      <c r="B118" s="10"/>
      <c r="C118" s="10"/>
      <c r="D118" s="10"/>
      <c r="E118" s="10"/>
      <c r="F118" s="10"/>
      <c r="G118" s="10"/>
      <c r="H118" s="10"/>
      <c r="I118" s="10"/>
      <c r="J118" s="10"/>
      <c r="K118" s="10"/>
      <c r="L118" s="10"/>
      <c r="M118" s="10"/>
      <c r="N118" s="10"/>
    </row>
    <row r="119" spans="2:14" s="7" customFormat="1">
      <c r="B119" s="10"/>
      <c r="C119" s="10"/>
      <c r="D119" s="10"/>
      <c r="E119" s="10"/>
      <c r="F119" s="10"/>
      <c r="G119" s="10"/>
      <c r="H119" s="10"/>
      <c r="I119" s="10"/>
      <c r="J119" s="10"/>
      <c r="K119" s="10"/>
      <c r="L119" s="10"/>
      <c r="M119" s="10"/>
      <c r="N119" s="10"/>
    </row>
    <row r="120" spans="2:14" s="7" customFormat="1">
      <c r="B120" s="10"/>
      <c r="C120" s="10"/>
      <c r="D120" s="10"/>
      <c r="E120" s="10"/>
      <c r="F120" s="10"/>
      <c r="G120" s="10"/>
      <c r="H120" s="10"/>
      <c r="I120" s="10"/>
      <c r="J120" s="10"/>
      <c r="K120" s="10"/>
      <c r="L120" s="10"/>
      <c r="M120" s="10"/>
      <c r="N120" s="10"/>
    </row>
    <row r="121" spans="2:14" s="7" customFormat="1">
      <c r="B121" s="10"/>
      <c r="C121" s="10"/>
      <c r="D121" s="10"/>
      <c r="E121" s="10"/>
      <c r="F121" s="10"/>
      <c r="G121" s="10"/>
      <c r="H121" s="10"/>
      <c r="I121" s="10"/>
      <c r="J121" s="10"/>
      <c r="K121" s="10"/>
      <c r="L121" s="10"/>
      <c r="M121" s="10"/>
      <c r="N121" s="10"/>
    </row>
    <row r="122" spans="2:14" s="7" customFormat="1">
      <c r="B122" s="10"/>
      <c r="C122" s="10"/>
      <c r="D122" s="10"/>
      <c r="E122" s="10"/>
      <c r="F122" s="10"/>
      <c r="G122" s="10"/>
      <c r="H122" s="10"/>
      <c r="I122" s="10"/>
      <c r="J122" s="10"/>
      <c r="K122" s="10"/>
      <c r="L122" s="10"/>
      <c r="M122" s="10"/>
      <c r="N122" s="10"/>
    </row>
    <row r="123" spans="2:14" s="7" customFormat="1">
      <c r="B123" s="10"/>
      <c r="C123" s="10"/>
      <c r="D123" s="10"/>
      <c r="E123" s="10"/>
      <c r="F123" s="10"/>
      <c r="G123" s="10"/>
      <c r="H123" s="10"/>
      <c r="I123" s="10"/>
      <c r="J123" s="10"/>
      <c r="K123" s="10"/>
      <c r="L123" s="10"/>
      <c r="M123" s="10"/>
      <c r="N123" s="10"/>
    </row>
    <row r="124" spans="2:14" s="7" customFormat="1">
      <c r="B124" s="10"/>
      <c r="C124" s="10"/>
      <c r="D124" s="10"/>
      <c r="E124" s="10"/>
      <c r="F124" s="10"/>
      <c r="G124" s="10"/>
      <c r="H124" s="10"/>
      <c r="I124" s="10"/>
      <c r="J124" s="10"/>
      <c r="K124" s="10"/>
      <c r="L124" s="10"/>
      <c r="M124" s="10"/>
      <c r="N124" s="10"/>
    </row>
    <row r="125" spans="2:14" s="7" customFormat="1">
      <c r="B125" s="10"/>
      <c r="C125" s="10"/>
      <c r="D125" s="10"/>
      <c r="E125" s="10"/>
      <c r="F125" s="10"/>
      <c r="G125" s="10"/>
      <c r="H125" s="10"/>
      <c r="I125" s="10"/>
      <c r="J125" s="10"/>
      <c r="K125" s="10"/>
      <c r="L125" s="10"/>
      <c r="M125" s="10"/>
      <c r="N125" s="10"/>
    </row>
    <row r="126" spans="2:14" s="7" customFormat="1">
      <c r="B126" s="10"/>
      <c r="C126" s="10"/>
      <c r="D126" s="10"/>
      <c r="E126" s="10"/>
      <c r="F126" s="10"/>
      <c r="G126" s="10"/>
      <c r="H126" s="10"/>
      <c r="I126" s="10"/>
      <c r="J126" s="10"/>
      <c r="K126" s="10"/>
      <c r="L126" s="10"/>
      <c r="M126" s="10"/>
      <c r="N126" s="10"/>
    </row>
    <row r="127" spans="2:14" s="7" customFormat="1">
      <c r="B127" s="10"/>
      <c r="C127" s="10"/>
      <c r="D127" s="10"/>
      <c r="E127" s="10"/>
      <c r="F127" s="10"/>
      <c r="G127" s="10"/>
      <c r="H127" s="10"/>
      <c r="I127" s="10"/>
      <c r="J127" s="10"/>
      <c r="K127" s="10"/>
      <c r="L127" s="10"/>
      <c r="M127" s="10"/>
      <c r="N127" s="10"/>
    </row>
    <row r="128" spans="2:14" s="7" customFormat="1">
      <c r="B128" s="10"/>
      <c r="C128" s="10"/>
      <c r="D128" s="10"/>
      <c r="E128" s="10"/>
      <c r="F128" s="10"/>
      <c r="G128" s="10"/>
      <c r="H128" s="10"/>
      <c r="I128" s="10"/>
      <c r="J128" s="10"/>
      <c r="K128" s="10"/>
      <c r="L128" s="10"/>
      <c r="M128" s="10"/>
      <c r="N128" s="10"/>
    </row>
    <row r="129" spans="2:14" s="7" customFormat="1">
      <c r="B129" s="10"/>
      <c r="C129" s="10"/>
      <c r="D129" s="10"/>
      <c r="E129" s="10"/>
      <c r="F129" s="10"/>
      <c r="G129" s="10"/>
      <c r="H129" s="10"/>
      <c r="I129" s="10"/>
      <c r="J129" s="10"/>
      <c r="K129" s="10"/>
      <c r="L129" s="10"/>
      <c r="M129" s="10"/>
      <c r="N129" s="10"/>
    </row>
    <row r="130" spans="2:14" s="7" customFormat="1">
      <c r="B130" s="10"/>
      <c r="C130" s="10"/>
      <c r="D130" s="10"/>
      <c r="E130" s="10"/>
      <c r="F130" s="10"/>
      <c r="G130" s="10"/>
      <c r="H130" s="10"/>
      <c r="I130" s="10"/>
      <c r="J130" s="10"/>
      <c r="K130" s="10"/>
      <c r="L130" s="10"/>
      <c r="M130" s="10"/>
      <c r="N130" s="10"/>
    </row>
    <row r="131" spans="2:14" s="7" customFormat="1">
      <c r="B131" s="10"/>
      <c r="C131" s="10"/>
      <c r="D131" s="10"/>
      <c r="E131" s="10"/>
      <c r="F131" s="10"/>
      <c r="G131" s="10"/>
      <c r="H131" s="10"/>
      <c r="I131" s="10"/>
      <c r="J131" s="10"/>
      <c r="K131" s="10"/>
      <c r="L131" s="10"/>
      <c r="M131" s="10"/>
      <c r="N131" s="10"/>
    </row>
    <row r="132" spans="2:14" s="7" customFormat="1">
      <c r="B132" s="10"/>
      <c r="C132" s="10"/>
      <c r="D132" s="10"/>
      <c r="E132" s="10"/>
      <c r="F132" s="10"/>
      <c r="G132" s="10"/>
      <c r="H132" s="10"/>
      <c r="I132" s="10"/>
      <c r="J132" s="10"/>
      <c r="K132" s="10"/>
      <c r="L132" s="10"/>
      <c r="M132" s="10"/>
      <c r="N132" s="10"/>
    </row>
    <row r="133" spans="2:14" s="7" customFormat="1">
      <c r="B133" s="10"/>
      <c r="C133" s="10"/>
      <c r="D133" s="10"/>
      <c r="E133" s="10"/>
      <c r="F133" s="10"/>
      <c r="G133" s="10"/>
      <c r="H133" s="10"/>
      <c r="I133" s="10"/>
      <c r="J133" s="10"/>
      <c r="K133" s="10"/>
      <c r="L133" s="10"/>
      <c r="M133" s="10"/>
      <c r="N133" s="10"/>
    </row>
    <row r="134" spans="2:14" s="7" customFormat="1">
      <c r="B134" s="10"/>
      <c r="C134" s="10"/>
      <c r="D134" s="10"/>
      <c r="E134" s="10"/>
      <c r="F134" s="10"/>
      <c r="G134" s="10"/>
      <c r="H134" s="10"/>
      <c r="I134" s="10"/>
      <c r="J134" s="10"/>
      <c r="K134" s="10"/>
      <c r="L134" s="10"/>
      <c r="M134" s="10"/>
      <c r="N134" s="10"/>
    </row>
    <row r="135" spans="2:14" s="7" customFormat="1">
      <c r="B135" s="10"/>
      <c r="C135" s="10"/>
      <c r="D135" s="10"/>
      <c r="E135" s="10"/>
      <c r="F135" s="10"/>
      <c r="G135" s="10"/>
      <c r="H135" s="10"/>
      <c r="I135" s="10"/>
      <c r="J135" s="10"/>
      <c r="K135" s="10"/>
      <c r="L135" s="10"/>
      <c r="M135" s="10"/>
      <c r="N135" s="10"/>
    </row>
    <row r="136" spans="2:14" s="7" customFormat="1">
      <c r="B136" s="10"/>
      <c r="C136" s="10"/>
      <c r="D136" s="10"/>
      <c r="E136" s="10"/>
      <c r="F136" s="10"/>
      <c r="G136" s="10"/>
      <c r="H136" s="10"/>
      <c r="I136" s="10"/>
      <c r="J136" s="10"/>
      <c r="K136" s="10"/>
      <c r="L136" s="10"/>
      <c r="M136" s="10"/>
      <c r="N136" s="10"/>
    </row>
    <row r="137" spans="2:14" s="7" customFormat="1">
      <c r="B137" s="10"/>
      <c r="C137" s="10"/>
      <c r="D137" s="10"/>
      <c r="E137" s="10"/>
      <c r="F137" s="10"/>
      <c r="G137" s="10"/>
      <c r="H137" s="10"/>
      <c r="I137" s="10"/>
      <c r="J137" s="10"/>
      <c r="K137" s="10"/>
      <c r="L137" s="10"/>
      <c r="M137" s="10"/>
      <c r="N137" s="10"/>
    </row>
    <row r="138" spans="2:14" s="7" customFormat="1">
      <c r="B138" s="10"/>
      <c r="C138" s="10"/>
      <c r="D138" s="10"/>
      <c r="E138" s="10"/>
      <c r="F138" s="10"/>
      <c r="G138" s="10"/>
      <c r="H138" s="10"/>
      <c r="I138" s="10"/>
      <c r="J138" s="10"/>
      <c r="K138" s="10"/>
      <c r="L138" s="10"/>
      <c r="M138" s="10"/>
      <c r="N138" s="10"/>
    </row>
    <row r="139" spans="2:14" s="7" customFormat="1">
      <c r="B139" s="10"/>
      <c r="C139" s="10"/>
      <c r="D139" s="10"/>
      <c r="E139" s="10"/>
      <c r="F139" s="10"/>
      <c r="G139" s="10"/>
      <c r="H139" s="10"/>
      <c r="I139" s="10"/>
      <c r="J139" s="10"/>
      <c r="K139" s="10"/>
      <c r="L139" s="10"/>
      <c r="M139" s="10"/>
      <c r="N139" s="10"/>
    </row>
    <row r="140" spans="2:14" s="7" customFormat="1">
      <c r="B140" s="10"/>
      <c r="C140" s="10"/>
      <c r="D140" s="10"/>
      <c r="E140" s="10"/>
      <c r="F140" s="10"/>
      <c r="G140" s="10"/>
      <c r="H140" s="10"/>
      <c r="I140" s="10"/>
      <c r="J140" s="10"/>
      <c r="K140" s="10"/>
      <c r="L140" s="10"/>
      <c r="M140" s="10"/>
      <c r="N140" s="10"/>
    </row>
    <row r="141" spans="2:14" s="7" customFormat="1">
      <c r="B141" s="10"/>
      <c r="C141" s="10"/>
      <c r="D141" s="10"/>
      <c r="E141" s="10"/>
      <c r="F141" s="10"/>
      <c r="G141" s="10"/>
      <c r="H141" s="10"/>
      <c r="I141" s="10"/>
      <c r="J141" s="10"/>
      <c r="K141" s="10"/>
      <c r="L141" s="10"/>
      <c r="M141" s="10"/>
      <c r="N141" s="10"/>
    </row>
    <row r="142" spans="2:14" s="7" customFormat="1">
      <c r="B142" s="10"/>
      <c r="C142" s="10"/>
      <c r="D142" s="10"/>
      <c r="E142" s="10"/>
      <c r="F142" s="10"/>
      <c r="G142" s="10"/>
      <c r="H142" s="10"/>
      <c r="I142" s="10"/>
      <c r="J142" s="10"/>
      <c r="K142" s="10"/>
      <c r="L142" s="10"/>
      <c r="M142" s="10"/>
      <c r="N142" s="10"/>
    </row>
    <row r="143" spans="2:14" s="7" customFormat="1">
      <c r="B143" s="10"/>
      <c r="C143" s="10"/>
      <c r="D143" s="10"/>
      <c r="E143" s="10"/>
      <c r="F143" s="10"/>
      <c r="G143" s="10"/>
      <c r="H143" s="10"/>
      <c r="I143" s="10"/>
      <c r="J143" s="10"/>
      <c r="K143" s="10"/>
      <c r="L143" s="10"/>
      <c r="M143" s="10"/>
      <c r="N143" s="10"/>
    </row>
    <row r="144" spans="2:14" s="7" customFormat="1">
      <c r="B144" s="10"/>
      <c r="C144" s="10"/>
      <c r="D144" s="10"/>
      <c r="E144" s="10"/>
      <c r="F144" s="10"/>
      <c r="G144" s="10"/>
      <c r="H144" s="10"/>
      <c r="I144" s="10"/>
      <c r="J144" s="10"/>
      <c r="K144" s="10"/>
      <c r="L144" s="10"/>
      <c r="M144" s="10"/>
      <c r="N144" s="10"/>
    </row>
    <row r="145" spans="2:14" s="7" customFormat="1">
      <c r="B145" s="10"/>
      <c r="C145" s="10"/>
      <c r="D145" s="10"/>
      <c r="E145" s="10"/>
      <c r="F145" s="10"/>
      <c r="G145" s="10"/>
      <c r="H145" s="10"/>
      <c r="I145" s="10"/>
      <c r="J145" s="10"/>
      <c r="K145" s="10"/>
      <c r="L145" s="10"/>
      <c r="M145" s="10"/>
      <c r="N145" s="10"/>
    </row>
    <row r="146" spans="2:14" s="7" customFormat="1">
      <c r="B146" s="10"/>
      <c r="C146" s="10"/>
      <c r="D146" s="10"/>
      <c r="E146" s="10"/>
      <c r="F146" s="10"/>
      <c r="G146" s="10"/>
      <c r="H146" s="10"/>
      <c r="I146" s="10"/>
      <c r="J146" s="10"/>
      <c r="K146" s="10"/>
      <c r="L146" s="10"/>
      <c r="M146" s="10"/>
      <c r="N146" s="10"/>
    </row>
    <row r="147" spans="2:14" s="7" customFormat="1">
      <c r="B147" s="10"/>
      <c r="C147" s="10"/>
      <c r="D147" s="10"/>
      <c r="E147" s="10"/>
      <c r="F147" s="10"/>
      <c r="G147" s="10"/>
      <c r="H147" s="10"/>
      <c r="I147" s="10"/>
      <c r="J147" s="10"/>
      <c r="K147" s="10"/>
      <c r="L147" s="10"/>
      <c r="M147" s="10"/>
      <c r="N147" s="10"/>
    </row>
    <row r="148" spans="2:14" s="7" customFormat="1">
      <c r="B148" s="10"/>
      <c r="C148" s="10"/>
      <c r="D148" s="10"/>
      <c r="E148" s="10"/>
      <c r="F148" s="10"/>
      <c r="G148" s="10"/>
      <c r="H148" s="10"/>
      <c r="I148" s="10"/>
      <c r="J148" s="10"/>
      <c r="K148" s="10"/>
      <c r="L148" s="10"/>
      <c r="M148" s="10"/>
      <c r="N148" s="10"/>
    </row>
    <row r="149" spans="2:14" s="7" customFormat="1">
      <c r="B149" s="10"/>
      <c r="C149" s="10"/>
      <c r="D149" s="10"/>
      <c r="E149" s="10"/>
      <c r="F149" s="10"/>
      <c r="G149" s="10"/>
      <c r="H149" s="10"/>
      <c r="I149" s="10"/>
      <c r="J149" s="10"/>
      <c r="K149" s="10"/>
      <c r="L149" s="10"/>
      <c r="M149" s="10"/>
      <c r="N149" s="10"/>
    </row>
    <row r="150" spans="2:14" s="7" customFormat="1">
      <c r="B150" s="10"/>
      <c r="C150" s="10"/>
      <c r="D150" s="10"/>
      <c r="E150" s="10"/>
      <c r="F150" s="10"/>
      <c r="G150" s="10"/>
      <c r="H150" s="10"/>
      <c r="I150" s="10"/>
      <c r="J150" s="10"/>
      <c r="K150" s="10"/>
      <c r="L150" s="10"/>
      <c r="M150" s="10"/>
      <c r="N150" s="10"/>
    </row>
    <row r="151" spans="2:14" s="7" customFormat="1">
      <c r="B151" s="10"/>
      <c r="C151" s="10"/>
      <c r="D151" s="10"/>
      <c r="E151" s="10"/>
      <c r="F151" s="10"/>
      <c r="G151" s="10"/>
      <c r="H151" s="10"/>
      <c r="I151" s="10"/>
      <c r="J151" s="10"/>
      <c r="K151" s="10"/>
      <c r="L151" s="10"/>
      <c r="M151" s="10"/>
      <c r="N151" s="10"/>
    </row>
    <row r="152" spans="2:14" s="7" customFormat="1">
      <c r="B152" s="10"/>
      <c r="C152" s="10"/>
      <c r="D152" s="10"/>
      <c r="E152" s="10"/>
      <c r="F152" s="10"/>
      <c r="G152" s="10"/>
      <c r="H152" s="10"/>
      <c r="I152" s="10"/>
      <c r="J152" s="10"/>
      <c r="K152" s="10"/>
      <c r="L152" s="10"/>
      <c r="M152" s="10"/>
      <c r="N152" s="10"/>
    </row>
    <row r="153" spans="2:14" s="7" customFormat="1">
      <c r="B153" s="10"/>
      <c r="C153" s="10"/>
      <c r="D153" s="10"/>
      <c r="E153" s="10"/>
      <c r="F153" s="10"/>
      <c r="G153" s="10"/>
      <c r="H153" s="10"/>
      <c r="I153" s="10"/>
      <c r="J153" s="10"/>
      <c r="K153" s="10"/>
      <c r="L153" s="10"/>
      <c r="M153" s="10"/>
      <c r="N153" s="10"/>
    </row>
    <row r="154" spans="2:14" s="7" customFormat="1">
      <c r="B154" s="10"/>
      <c r="C154" s="10"/>
      <c r="D154" s="10"/>
      <c r="E154" s="10"/>
      <c r="F154" s="10"/>
      <c r="G154" s="10"/>
      <c r="H154" s="10"/>
      <c r="I154" s="10"/>
      <c r="J154" s="10"/>
      <c r="K154" s="10"/>
      <c r="L154" s="10"/>
      <c r="M154" s="10"/>
      <c r="N154" s="10"/>
    </row>
    <row r="155" spans="2:14" s="7" customFormat="1">
      <c r="B155" s="10"/>
      <c r="C155" s="10"/>
      <c r="D155" s="10"/>
      <c r="E155" s="10"/>
      <c r="F155" s="10"/>
      <c r="G155" s="10"/>
      <c r="H155" s="10"/>
      <c r="I155" s="10"/>
      <c r="J155" s="10"/>
      <c r="K155" s="10"/>
      <c r="L155" s="10"/>
      <c r="M155" s="10"/>
      <c r="N155" s="10"/>
    </row>
    <row r="156" spans="2:14" s="7" customFormat="1">
      <c r="B156" s="10"/>
      <c r="C156" s="10"/>
      <c r="D156" s="10"/>
      <c r="E156" s="10"/>
      <c r="F156" s="10"/>
      <c r="G156" s="10"/>
      <c r="H156" s="10"/>
      <c r="I156" s="10"/>
      <c r="J156" s="10"/>
      <c r="K156" s="10"/>
      <c r="L156" s="10"/>
      <c r="M156" s="10"/>
      <c r="N156" s="10"/>
    </row>
    <row r="157" spans="2:14" s="7" customFormat="1">
      <c r="B157" s="10"/>
      <c r="C157" s="10"/>
      <c r="D157" s="10"/>
      <c r="E157" s="10"/>
      <c r="F157" s="10"/>
      <c r="G157" s="10"/>
      <c r="H157" s="10"/>
      <c r="I157" s="10"/>
      <c r="J157" s="10"/>
      <c r="K157" s="10"/>
      <c r="L157" s="10"/>
      <c r="M157" s="10"/>
      <c r="N157" s="10"/>
    </row>
    <row r="158" spans="2:14" s="7" customFormat="1">
      <c r="B158" s="10"/>
      <c r="C158" s="10"/>
      <c r="D158" s="10"/>
      <c r="E158" s="10"/>
      <c r="F158" s="10"/>
      <c r="G158" s="10"/>
      <c r="H158" s="10"/>
      <c r="I158" s="10"/>
      <c r="J158" s="10"/>
      <c r="K158" s="10"/>
      <c r="L158" s="10"/>
      <c r="M158" s="10"/>
      <c r="N158" s="10"/>
    </row>
    <row r="159" spans="2:14" s="7" customFormat="1">
      <c r="B159" s="10"/>
      <c r="C159" s="10"/>
      <c r="D159" s="10"/>
      <c r="E159" s="10"/>
      <c r="F159" s="10"/>
      <c r="G159" s="10"/>
      <c r="H159" s="10"/>
      <c r="I159" s="10"/>
      <c r="J159" s="10"/>
      <c r="K159" s="10"/>
      <c r="L159" s="10"/>
      <c r="M159" s="10"/>
      <c r="N159" s="10"/>
    </row>
    <row r="160" spans="2:14" s="7" customFormat="1">
      <c r="B160" s="10"/>
      <c r="C160" s="10"/>
      <c r="D160" s="10"/>
      <c r="E160" s="10"/>
      <c r="F160" s="10"/>
      <c r="G160" s="10"/>
      <c r="H160" s="10"/>
      <c r="I160" s="10"/>
      <c r="J160" s="10"/>
      <c r="K160" s="10"/>
      <c r="L160" s="10"/>
      <c r="M160" s="10"/>
      <c r="N160" s="10"/>
    </row>
    <row r="161" spans="2:14" s="7" customFormat="1">
      <c r="B161" s="10"/>
      <c r="C161" s="10"/>
      <c r="D161" s="10"/>
      <c r="E161" s="10"/>
      <c r="F161" s="10"/>
      <c r="G161" s="10"/>
      <c r="H161" s="10"/>
      <c r="I161" s="10"/>
      <c r="J161" s="10"/>
      <c r="K161" s="10"/>
      <c r="L161" s="10"/>
      <c r="M161" s="10"/>
      <c r="N161" s="10"/>
    </row>
    <row r="162" spans="2:14" s="7" customFormat="1">
      <c r="B162" s="10"/>
      <c r="C162" s="10"/>
      <c r="D162" s="10"/>
      <c r="E162" s="10"/>
      <c r="F162" s="10"/>
      <c r="G162" s="10"/>
      <c r="H162" s="10"/>
      <c r="I162" s="10"/>
      <c r="J162" s="10"/>
      <c r="K162" s="10"/>
      <c r="L162" s="10"/>
      <c r="M162" s="10"/>
      <c r="N162" s="10"/>
    </row>
    <row r="163" spans="2:14" s="7" customFormat="1">
      <c r="B163" s="10"/>
      <c r="C163" s="10"/>
      <c r="D163" s="10"/>
      <c r="E163" s="10"/>
      <c r="F163" s="10"/>
      <c r="G163" s="10"/>
      <c r="H163" s="10"/>
      <c r="I163" s="10"/>
      <c r="J163" s="10"/>
      <c r="K163" s="10"/>
      <c r="L163" s="10"/>
      <c r="M163" s="10"/>
      <c r="N163" s="10"/>
    </row>
    <row r="164" spans="2:14" s="7" customFormat="1">
      <c r="B164" s="10"/>
      <c r="C164" s="10"/>
      <c r="D164" s="10"/>
      <c r="E164" s="10"/>
      <c r="F164" s="10"/>
      <c r="G164" s="10"/>
      <c r="H164" s="10"/>
      <c r="I164" s="10"/>
      <c r="J164" s="10"/>
      <c r="K164" s="10"/>
      <c r="L164" s="10"/>
      <c r="M164" s="10"/>
      <c r="N164" s="10"/>
    </row>
    <row r="165" spans="2:14" s="7" customFormat="1">
      <c r="B165" s="10"/>
      <c r="C165" s="10"/>
      <c r="D165" s="10"/>
      <c r="E165" s="10"/>
      <c r="F165" s="10"/>
      <c r="G165" s="10"/>
      <c r="H165" s="10"/>
      <c r="I165" s="10"/>
      <c r="J165" s="10"/>
      <c r="K165" s="10"/>
      <c r="L165" s="10"/>
      <c r="M165" s="10"/>
      <c r="N165" s="10"/>
    </row>
    <row r="166" spans="2:14" s="7" customFormat="1">
      <c r="B166" s="10"/>
      <c r="C166" s="10"/>
      <c r="D166" s="10"/>
      <c r="E166" s="10"/>
      <c r="F166" s="10"/>
      <c r="G166" s="10"/>
      <c r="H166" s="10"/>
      <c r="I166" s="10"/>
      <c r="J166" s="10"/>
      <c r="K166" s="10"/>
      <c r="L166" s="10"/>
      <c r="M166" s="10"/>
      <c r="N166" s="10"/>
    </row>
    <row r="167" spans="2:14" s="7" customFormat="1">
      <c r="B167" s="10"/>
      <c r="C167" s="10"/>
      <c r="D167" s="10"/>
      <c r="E167" s="10"/>
      <c r="F167" s="10"/>
      <c r="G167" s="10"/>
      <c r="H167" s="10"/>
      <c r="I167" s="10"/>
      <c r="J167" s="10"/>
      <c r="K167" s="10"/>
      <c r="L167" s="10"/>
      <c r="M167" s="10"/>
      <c r="N167" s="10"/>
    </row>
    <row r="168" spans="2:14" s="7" customFormat="1">
      <c r="B168" s="10"/>
      <c r="C168" s="10"/>
      <c r="D168" s="10"/>
      <c r="E168" s="10"/>
      <c r="F168" s="10"/>
      <c r="G168" s="10"/>
      <c r="H168" s="10"/>
      <c r="I168" s="10"/>
      <c r="J168" s="10"/>
      <c r="K168" s="10"/>
      <c r="L168" s="10"/>
      <c r="M168" s="10"/>
      <c r="N168" s="10"/>
    </row>
    <row r="169" spans="2:14" s="7" customFormat="1">
      <c r="B169" s="10"/>
      <c r="C169" s="10"/>
      <c r="D169" s="10"/>
      <c r="E169" s="10"/>
      <c r="F169" s="10"/>
      <c r="G169" s="10"/>
      <c r="H169" s="10"/>
      <c r="I169" s="10"/>
      <c r="J169" s="10"/>
      <c r="K169" s="10"/>
      <c r="L169" s="10"/>
      <c r="M169" s="10"/>
      <c r="N169" s="10"/>
    </row>
    <row r="170" spans="2:14" s="7" customFormat="1">
      <c r="B170" s="10"/>
      <c r="C170" s="10"/>
      <c r="D170" s="10"/>
      <c r="E170" s="10"/>
      <c r="F170" s="10"/>
      <c r="G170" s="10"/>
      <c r="H170" s="10"/>
      <c r="I170" s="10"/>
      <c r="J170" s="10"/>
      <c r="K170" s="10"/>
      <c r="L170" s="10"/>
      <c r="M170" s="10"/>
      <c r="N170" s="10"/>
    </row>
    <row r="171" spans="2:14" s="7" customFormat="1">
      <c r="B171" s="10"/>
      <c r="C171" s="10"/>
      <c r="D171" s="10"/>
      <c r="E171" s="10"/>
      <c r="F171" s="10"/>
      <c r="G171" s="10"/>
      <c r="H171" s="10"/>
      <c r="I171" s="10"/>
      <c r="J171" s="10"/>
      <c r="K171" s="10"/>
      <c r="L171" s="10"/>
      <c r="M171" s="10"/>
      <c r="N171" s="10"/>
    </row>
    <row r="172" spans="2:14" s="7" customFormat="1">
      <c r="B172" s="10"/>
      <c r="C172" s="10"/>
      <c r="D172" s="10"/>
      <c r="E172" s="10"/>
      <c r="F172" s="10"/>
      <c r="G172" s="10"/>
      <c r="H172" s="10"/>
      <c r="I172" s="10"/>
      <c r="J172" s="10"/>
      <c r="K172" s="10"/>
      <c r="L172" s="10"/>
      <c r="M172" s="10"/>
      <c r="N172" s="10"/>
    </row>
    <row r="173" spans="2:14" s="7" customFormat="1">
      <c r="B173" s="10"/>
      <c r="C173" s="10"/>
      <c r="D173" s="10"/>
      <c r="E173" s="10"/>
      <c r="F173" s="10"/>
      <c r="G173" s="10"/>
      <c r="H173" s="10"/>
      <c r="I173" s="10"/>
      <c r="J173" s="10"/>
      <c r="K173" s="10"/>
      <c r="L173" s="10"/>
      <c r="M173" s="10"/>
      <c r="N173" s="10"/>
    </row>
    <row r="174" spans="2:14" s="7" customFormat="1">
      <c r="B174" s="10"/>
      <c r="C174" s="10"/>
      <c r="D174" s="10"/>
      <c r="E174" s="10"/>
      <c r="F174" s="10"/>
      <c r="G174" s="10"/>
      <c r="H174" s="10"/>
      <c r="I174" s="10"/>
      <c r="J174" s="10"/>
      <c r="K174" s="10"/>
      <c r="L174" s="10"/>
      <c r="M174" s="10"/>
      <c r="N174" s="10"/>
    </row>
    <row r="175" spans="2:14" s="7" customFormat="1">
      <c r="B175" s="10"/>
      <c r="C175" s="10"/>
      <c r="D175" s="10"/>
      <c r="E175" s="10"/>
      <c r="F175" s="10"/>
      <c r="G175" s="10"/>
      <c r="H175" s="10"/>
      <c r="I175" s="10"/>
      <c r="J175" s="10"/>
      <c r="K175" s="10"/>
      <c r="L175" s="10"/>
      <c r="M175" s="10"/>
      <c r="N175" s="10"/>
    </row>
    <row r="176" spans="2:14" s="7" customFormat="1">
      <c r="B176" s="10"/>
      <c r="C176" s="10"/>
      <c r="D176" s="10"/>
      <c r="E176" s="10"/>
      <c r="F176" s="10"/>
      <c r="G176" s="10"/>
      <c r="H176" s="10"/>
      <c r="I176" s="10"/>
      <c r="J176" s="10"/>
      <c r="K176" s="10"/>
      <c r="L176" s="10"/>
      <c r="M176" s="10"/>
      <c r="N176" s="10"/>
    </row>
    <row r="177" spans="2:14" s="7" customFormat="1">
      <c r="B177" s="10"/>
      <c r="C177" s="10"/>
      <c r="D177" s="10"/>
      <c r="E177" s="10"/>
      <c r="F177" s="10"/>
      <c r="G177" s="10"/>
      <c r="H177" s="10"/>
      <c r="I177" s="10"/>
      <c r="J177" s="10"/>
      <c r="K177" s="10"/>
      <c r="L177" s="10"/>
      <c r="M177" s="10"/>
      <c r="N177" s="10"/>
    </row>
    <row r="178" spans="2:14" s="7" customFormat="1">
      <c r="B178" s="10"/>
      <c r="C178" s="10"/>
      <c r="D178" s="10"/>
      <c r="E178" s="10"/>
      <c r="F178" s="10"/>
      <c r="G178" s="10"/>
      <c r="H178" s="10"/>
      <c r="I178" s="10"/>
      <c r="J178" s="10"/>
      <c r="K178" s="10"/>
      <c r="L178" s="10"/>
      <c r="M178" s="10"/>
      <c r="N178" s="10"/>
    </row>
    <row r="179" spans="2:14" s="7" customFormat="1">
      <c r="B179" s="10"/>
      <c r="C179" s="10"/>
      <c r="D179" s="10"/>
      <c r="E179" s="10"/>
      <c r="F179" s="10"/>
      <c r="G179" s="10"/>
      <c r="H179" s="10"/>
      <c r="I179" s="10"/>
      <c r="J179" s="10"/>
      <c r="K179" s="10"/>
      <c r="L179" s="10"/>
      <c r="M179" s="10"/>
      <c r="N179" s="10"/>
    </row>
    <row r="180" spans="2:14" s="7" customFormat="1">
      <c r="B180" s="10"/>
      <c r="C180" s="10"/>
      <c r="D180" s="10"/>
      <c r="E180" s="10"/>
      <c r="F180" s="10"/>
      <c r="G180" s="10"/>
      <c r="H180" s="10"/>
      <c r="I180" s="10"/>
      <c r="J180" s="10"/>
      <c r="K180" s="10"/>
      <c r="L180" s="10"/>
      <c r="M180" s="10"/>
      <c r="N180" s="10"/>
    </row>
    <row r="181" spans="2:14" s="7" customFormat="1">
      <c r="B181" s="10"/>
      <c r="C181" s="10"/>
      <c r="D181" s="10"/>
      <c r="E181" s="10"/>
      <c r="F181" s="10"/>
      <c r="G181" s="10"/>
      <c r="H181" s="10"/>
      <c r="I181" s="10"/>
      <c r="J181" s="10"/>
      <c r="K181" s="10"/>
      <c r="L181" s="10"/>
      <c r="M181" s="10"/>
      <c r="N181" s="10"/>
    </row>
    <row r="182" spans="2:14" s="7" customFormat="1">
      <c r="B182" s="10"/>
      <c r="C182" s="10"/>
      <c r="D182" s="10"/>
      <c r="E182" s="10"/>
      <c r="F182" s="10"/>
      <c r="G182" s="10"/>
      <c r="H182" s="10"/>
      <c r="I182" s="10"/>
      <c r="J182" s="10"/>
      <c r="K182" s="10"/>
      <c r="L182" s="10"/>
      <c r="M182" s="10"/>
      <c r="N182" s="10"/>
    </row>
    <row r="183" spans="2:14" s="7" customFormat="1">
      <c r="B183" s="10"/>
      <c r="C183" s="10"/>
      <c r="D183" s="10"/>
      <c r="E183" s="10"/>
      <c r="F183" s="10"/>
      <c r="G183" s="10"/>
      <c r="H183" s="10"/>
      <c r="I183" s="10"/>
      <c r="J183" s="10"/>
      <c r="K183" s="10"/>
      <c r="L183" s="10"/>
      <c r="M183" s="10"/>
      <c r="N183" s="10"/>
    </row>
    <row r="184" spans="2:14" s="7" customFormat="1">
      <c r="B184" s="10"/>
      <c r="C184" s="10"/>
      <c r="D184" s="10"/>
      <c r="E184" s="10"/>
      <c r="F184" s="10"/>
      <c r="G184" s="10"/>
      <c r="H184" s="10"/>
      <c r="I184" s="10"/>
      <c r="J184" s="10"/>
      <c r="K184" s="10"/>
      <c r="L184" s="10"/>
      <c r="M184" s="10"/>
      <c r="N184" s="10"/>
    </row>
    <row r="185" spans="2:14" s="7" customFormat="1">
      <c r="B185" s="10"/>
      <c r="C185" s="10"/>
      <c r="D185" s="10"/>
      <c r="E185" s="10"/>
      <c r="F185" s="10"/>
      <c r="G185" s="10"/>
      <c r="H185" s="10"/>
      <c r="I185" s="10"/>
      <c r="J185" s="10"/>
      <c r="K185" s="10"/>
      <c r="L185" s="10"/>
      <c r="M185" s="10"/>
      <c r="N185" s="10"/>
    </row>
    <row r="186" spans="2:14" s="7" customFormat="1">
      <c r="B186" s="10"/>
      <c r="C186" s="10"/>
      <c r="D186" s="10"/>
      <c r="E186" s="10"/>
      <c r="F186" s="10"/>
      <c r="G186" s="10"/>
      <c r="H186" s="10"/>
      <c r="I186" s="10"/>
      <c r="J186" s="10"/>
      <c r="K186" s="10"/>
      <c r="L186" s="10"/>
      <c r="M186" s="10"/>
      <c r="N186" s="10"/>
    </row>
    <row r="187" spans="2:14" s="7" customFormat="1">
      <c r="B187" s="10"/>
      <c r="C187" s="10"/>
      <c r="D187" s="10"/>
      <c r="E187" s="10"/>
      <c r="F187" s="10"/>
      <c r="G187" s="10"/>
      <c r="H187" s="10"/>
      <c r="I187" s="10"/>
      <c r="J187" s="10"/>
      <c r="K187" s="10"/>
      <c r="L187" s="10"/>
      <c r="M187" s="10"/>
      <c r="N187" s="10"/>
    </row>
    <row r="188" spans="2:14" s="7" customFormat="1">
      <c r="B188" s="10"/>
      <c r="C188" s="10"/>
      <c r="D188" s="10"/>
      <c r="E188" s="10"/>
      <c r="F188" s="10"/>
      <c r="G188" s="10"/>
      <c r="H188" s="10"/>
      <c r="I188" s="10"/>
      <c r="J188" s="10"/>
      <c r="K188" s="10"/>
      <c r="L188" s="10"/>
      <c r="M188" s="10"/>
      <c r="N188" s="10"/>
    </row>
    <row r="189" spans="2:14" s="7" customFormat="1">
      <c r="B189" s="10"/>
      <c r="C189" s="10"/>
      <c r="D189" s="10"/>
      <c r="E189" s="10"/>
      <c r="F189" s="10"/>
      <c r="G189" s="10"/>
      <c r="H189" s="10"/>
      <c r="I189" s="10"/>
      <c r="J189" s="10"/>
      <c r="K189" s="10"/>
      <c r="L189" s="10"/>
      <c r="M189" s="10"/>
      <c r="N189" s="10"/>
    </row>
    <row r="190" spans="2:14" s="7" customFormat="1">
      <c r="B190" s="10"/>
      <c r="C190" s="10"/>
      <c r="D190" s="10"/>
      <c r="E190" s="10"/>
      <c r="F190" s="10"/>
      <c r="G190" s="10"/>
      <c r="H190" s="10"/>
      <c r="I190" s="10"/>
      <c r="J190" s="10"/>
      <c r="K190" s="10"/>
      <c r="L190" s="10"/>
      <c r="M190" s="10"/>
      <c r="N190" s="10"/>
    </row>
    <row r="191" spans="2:14" s="7" customFormat="1">
      <c r="B191" s="10"/>
      <c r="C191" s="10"/>
      <c r="D191" s="10"/>
      <c r="E191" s="10"/>
      <c r="F191" s="10"/>
      <c r="G191" s="10"/>
      <c r="H191" s="10"/>
      <c r="I191" s="10"/>
      <c r="J191" s="10"/>
      <c r="K191" s="10"/>
      <c r="L191" s="10"/>
      <c r="M191" s="10"/>
      <c r="N191" s="10"/>
    </row>
    <row r="192" spans="2:14" s="7" customFormat="1">
      <c r="B192" s="10"/>
      <c r="C192" s="10"/>
      <c r="D192" s="10"/>
      <c r="E192" s="10"/>
      <c r="F192" s="10"/>
      <c r="G192" s="10"/>
      <c r="H192" s="10"/>
      <c r="I192" s="10"/>
      <c r="J192" s="10"/>
      <c r="K192" s="10"/>
      <c r="L192" s="10"/>
      <c r="M192" s="10"/>
      <c r="N192" s="10"/>
    </row>
    <row r="193" spans="2:14" s="7" customFormat="1">
      <c r="B193" s="10"/>
      <c r="C193" s="10"/>
      <c r="D193" s="10"/>
      <c r="E193" s="10"/>
      <c r="F193" s="10"/>
      <c r="G193" s="10"/>
      <c r="H193" s="10"/>
      <c r="I193" s="10"/>
      <c r="J193" s="10"/>
      <c r="K193" s="10"/>
      <c r="L193" s="10"/>
      <c r="M193" s="10"/>
      <c r="N193" s="10"/>
    </row>
    <row r="194" spans="2:14" s="7" customFormat="1">
      <c r="B194" s="10"/>
      <c r="C194" s="10"/>
      <c r="D194" s="10"/>
      <c r="E194" s="10"/>
      <c r="F194" s="10"/>
      <c r="G194" s="10"/>
      <c r="H194" s="10"/>
      <c r="I194" s="10"/>
      <c r="J194" s="10"/>
      <c r="K194" s="10"/>
      <c r="L194" s="10"/>
      <c r="M194" s="10"/>
      <c r="N194" s="10"/>
    </row>
    <row r="195" spans="2:14" s="7" customFormat="1">
      <c r="B195" s="10"/>
      <c r="C195" s="10"/>
      <c r="D195" s="10"/>
      <c r="E195" s="10"/>
      <c r="F195" s="10"/>
      <c r="G195" s="10"/>
      <c r="H195" s="10"/>
      <c r="I195" s="10"/>
      <c r="J195" s="10"/>
      <c r="K195" s="10"/>
      <c r="L195" s="10"/>
      <c r="M195" s="10"/>
      <c r="N195" s="10"/>
    </row>
    <row r="196" spans="2:14" s="7" customFormat="1">
      <c r="B196" s="10"/>
      <c r="C196" s="10"/>
      <c r="D196" s="10"/>
      <c r="E196" s="10"/>
      <c r="F196" s="10"/>
      <c r="G196" s="10"/>
      <c r="H196" s="10"/>
      <c r="I196" s="10"/>
      <c r="J196" s="10"/>
      <c r="K196" s="10"/>
      <c r="L196" s="10"/>
      <c r="M196" s="10"/>
      <c r="N196" s="10"/>
    </row>
    <row r="197" spans="2:14" s="7" customFormat="1">
      <c r="B197" s="10"/>
      <c r="C197" s="10"/>
      <c r="D197" s="10"/>
      <c r="E197" s="10"/>
      <c r="F197" s="10"/>
      <c r="G197" s="10"/>
      <c r="H197" s="10"/>
      <c r="I197" s="10"/>
      <c r="J197" s="10"/>
      <c r="K197" s="10"/>
      <c r="L197" s="10"/>
      <c r="M197" s="10"/>
      <c r="N197" s="10"/>
    </row>
    <row r="198" spans="2:14" s="7" customFormat="1">
      <c r="B198" s="10"/>
      <c r="C198" s="10"/>
      <c r="D198" s="10"/>
      <c r="E198" s="10"/>
      <c r="F198" s="10"/>
      <c r="G198" s="10"/>
      <c r="H198" s="10"/>
      <c r="I198" s="10"/>
      <c r="J198" s="10"/>
      <c r="K198" s="10"/>
      <c r="L198" s="10"/>
      <c r="M198" s="10"/>
      <c r="N198" s="10"/>
    </row>
    <row r="199" spans="2:14" s="7" customFormat="1">
      <c r="B199" s="10"/>
      <c r="C199" s="10"/>
      <c r="D199" s="10"/>
      <c r="E199" s="10"/>
      <c r="F199" s="10"/>
      <c r="G199" s="10"/>
      <c r="H199" s="10"/>
      <c r="I199" s="10"/>
      <c r="J199" s="10"/>
      <c r="K199" s="10"/>
      <c r="L199" s="10"/>
      <c r="M199" s="10"/>
      <c r="N199" s="10"/>
    </row>
    <row r="200" spans="2:14" s="7" customFormat="1">
      <c r="B200" s="10"/>
      <c r="C200" s="10"/>
      <c r="D200" s="10"/>
      <c r="E200" s="10"/>
      <c r="F200" s="10"/>
      <c r="G200" s="10"/>
      <c r="H200" s="10"/>
      <c r="I200" s="10"/>
      <c r="J200" s="10"/>
      <c r="K200" s="10"/>
      <c r="L200" s="10"/>
      <c r="M200" s="10"/>
      <c r="N200" s="10"/>
    </row>
    <row r="201" spans="2:14" s="7" customFormat="1">
      <c r="B201" s="10"/>
      <c r="C201" s="10"/>
      <c r="D201" s="10"/>
      <c r="E201" s="10"/>
      <c r="F201" s="10"/>
      <c r="G201" s="10"/>
      <c r="H201" s="10"/>
      <c r="I201" s="10"/>
      <c r="J201" s="10"/>
      <c r="K201" s="10"/>
      <c r="L201" s="10"/>
      <c r="M201" s="10"/>
      <c r="N201" s="10"/>
    </row>
    <row r="202" spans="2:14" s="7" customFormat="1">
      <c r="B202" s="10"/>
      <c r="C202" s="10"/>
      <c r="D202" s="10"/>
      <c r="E202" s="10"/>
      <c r="F202" s="10"/>
      <c r="G202" s="10"/>
      <c r="H202" s="10"/>
      <c r="I202" s="10"/>
      <c r="J202" s="10"/>
      <c r="K202" s="10"/>
      <c r="L202" s="10"/>
      <c r="M202" s="10"/>
      <c r="N202" s="10"/>
    </row>
    <row r="203" spans="2:14" s="7" customFormat="1">
      <c r="B203" s="10"/>
      <c r="C203" s="10"/>
      <c r="D203" s="10"/>
      <c r="E203" s="10"/>
      <c r="F203" s="10"/>
      <c r="G203" s="10"/>
      <c r="H203" s="10"/>
      <c r="I203" s="10"/>
      <c r="J203" s="10"/>
      <c r="K203" s="10"/>
      <c r="L203" s="10"/>
      <c r="M203" s="10"/>
      <c r="N203" s="10"/>
    </row>
    <row r="204" spans="2:14" s="7" customFormat="1">
      <c r="B204" s="10"/>
      <c r="C204" s="10"/>
      <c r="D204" s="10"/>
      <c r="E204" s="10"/>
      <c r="F204" s="10"/>
      <c r="G204" s="10"/>
      <c r="H204" s="10"/>
      <c r="I204" s="10"/>
      <c r="J204" s="10"/>
      <c r="K204" s="10"/>
      <c r="L204" s="10"/>
      <c r="M204" s="10"/>
      <c r="N204" s="10"/>
    </row>
    <row r="205" spans="2:14" s="7" customFormat="1">
      <c r="B205" s="10"/>
      <c r="C205" s="10"/>
      <c r="D205" s="10"/>
      <c r="E205" s="10"/>
      <c r="F205" s="10"/>
      <c r="G205" s="10"/>
      <c r="H205" s="10"/>
      <c r="I205" s="10"/>
      <c r="J205" s="10"/>
      <c r="K205" s="10"/>
      <c r="L205" s="10"/>
      <c r="M205" s="10"/>
      <c r="N205" s="10"/>
    </row>
    <row r="206" spans="2:14" s="7" customFormat="1">
      <c r="B206" s="10"/>
      <c r="C206" s="10"/>
      <c r="D206" s="10"/>
      <c r="E206" s="10"/>
      <c r="F206" s="10"/>
      <c r="G206" s="10"/>
      <c r="H206" s="10"/>
      <c r="I206" s="10"/>
      <c r="J206" s="10"/>
      <c r="K206" s="10"/>
      <c r="L206" s="10"/>
      <c r="M206" s="10"/>
      <c r="N206" s="10"/>
    </row>
    <row r="207" spans="2:14" s="7" customFormat="1">
      <c r="B207" s="10"/>
      <c r="C207" s="10"/>
      <c r="D207" s="10"/>
      <c r="E207" s="10"/>
      <c r="F207" s="10"/>
      <c r="G207" s="10"/>
      <c r="H207" s="10"/>
      <c r="I207" s="10"/>
      <c r="J207" s="10"/>
      <c r="K207" s="10"/>
      <c r="L207" s="10"/>
      <c r="M207" s="10"/>
      <c r="N207" s="10"/>
    </row>
    <row r="208" spans="2:14" s="7" customFormat="1">
      <c r="B208" s="10"/>
      <c r="C208" s="10"/>
      <c r="D208" s="10"/>
      <c r="E208" s="10"/>
      <c r="F208" s="10"/>
      <c r="G208" s="10"/>
      <c r="H208" s="10"/>
      <c r="I208" s="10"/>
      <c r="J208" s="10"/>
      <c r="K208" s="10"/>
      <c r="L208" s="10"/>
      <c r="M208" s="10"/>
      <c r="N208" s="10"/>
    </row>
    <row r="209" spans="2:14" s="7" customFormat="1">
      <c r="B209" s="10"/>
      <c r="C209" s="10"/>
      <c r="D209" s="10"/>
      <c r="E209" s="10"/>
      <c r="F209" s="10"/>
      <c r="G209" s="10"/>
      <c r="H209" s="10"/>
      <c r="I209" s="10"/>
      <c r="J209" s="10"/>
      <c r="K209" s="10"/>
      <c r="L209" s="10"/>
      <c r="M209" s="10"/>
      <c r="N209" s="10"/>
    </row>
    <row r="210" spans="2:14" s="7" customFormat="1">
      <c r="B210" s="10"/>
      <c r="C210" s="10"/>
      <c r="D210" s="10"/>
      <c r="E210" s="10"/>
      <c r="F210" s="10"/>
      <c r="G210" s="10"/>
      <c r="H210" s="10"/>
      <c r="I210" s="10"/>
      <c r="J210" s="10"/>
      <c r="K210" s="10"/>
      <c r="L210" s="10"/>
      <c r="M210" s="10"/>
      <c r="N210" s="10"/>
    </row>
    <row r="211" spans="2:14" s="7" customFormat="1">
      <c r="B211" s="10"/>
      <c r="C211" s="10"/>
      <c r="D211" s="10"/>
      <c r="E211" s="10"/>
      <c r="F211" s="10"/>
      <c r="G211" s="10"/>
      <c r="H211" s="10"/>
      <c r="I211" s="10"/>
      <c r="J211" s="10"/>
      <c r="K211" s="10"/>
      <c r="L211" s="10"/>
      <c r="M211" s="10"/>
      <c r="N211" s="10"/>
    </row>
    <row r="212" spans="2:14" s="7" customFormat="1">
      <c r="B212" s="10"/>
      <c r="C212" s="10"/>
      <c r="D212" s="10"/>
      <c r="E212" s="10"/>
      <c r="F212" s="10"/>
      <c r="G212" s="10"/>
      <c r="H212" s="10"/>
      <c r="I212" s="10"/>
      <c r="J212" s="10"/>
      <c r="K212" s="10"/>
      <c r="L212" s="10"/>
      <c r="M212" s="10"/>
      <c r="N212" s="10"/>
    </row>
  </sheetData>
  <sheetProtection selectLockedCells="1"/>
  <mergeCells count="54">
    <mergeCell ref="E67:F67"/>
    <mergeCell ref="G67:H67"/>
    <mergeCell ref="I67:J67"/>
    <mergeCell ref="K67:L67"/>
    <mergeCell ref="E68:F68"/>
    <mergeCell ref="G68:H68"/>
    <mergeCell ref="I68:J68"/>
    <mergeCell ref="K68:L68"/>
    <mergeCell ref="I63:J65"/>
    <mergeCell ref="K63:L65"/>
    <mergeCell ref="E66:F66"/>
    <mergeCell ref="G66:H66"/>
    <mergeCell ref="I66:J66"/>
    <mergeCell ref="K66:L66"/>
    <mergeCell ref="E63:F65"/>
    <mergeCell ref="G63:H65"/>
    <mergeCell ref="C30:N30"/>
    <mergeCell ref="C31:N31"/>
    <mergeCell ref="C32:N32"/>
    <mergeCell ref="C33:N33"/>
    <mergeCell ref="C39:N39"/>
    <mergeCell ref="C40:N40"/>
    <mergeCell ref="C42:N42"/>
    <mergeCell ref="C43:N43"/>
    <mergeCell ref="C48:C49"/>
    <mergeCell ref="D48:D49"/>
    <mergeCell ref="E48:F48"/>
    <mergeCell ref="G48:H48"/>
    <mergeCell ref="B65:B66"/>
    <mergeCell ref="B50:B51"/>
    <mergeCell ref="C55:C56"/>
    <mergeCell ref="D55:D56"/>
    <mergeCell ref="B57:B58"/>
    <mergeCell ref="B63:B64"/>
    <mergeCell ref="C63:C64"/>
    <mergeCell ref="D63:D66"/>
    <mergeCell ref="C29:N29"/>
    <mergeCell ref="B10:N10"/>
    <mergeCell ref="B11:N11"/>
    <mergeCell ref="C24:N24"/>
    <mergeCell ref="C25:N25"/>
    <mergeCell ref="C26:N26"/>
    <mergeCell ref="C27:N27"/>
    <mergeCell ref="C28:N28"/>
    <mergeCell ref="C16:N16"/>
    <mergeCell ref="C17:N17"/>
    <mergeCell ref="C18:N18"/>
    <mergeCell ref="C19:N19"/>
    <mergeCell ref="B9:N9"/>
    <mergeCell ref="B1:N1"/>
    <mergeCell ref="B4:N4"/>
    <mergeCell ref="B6:N6"/>
    <mergeCell ref="B7:N7"/>
    <mergeCell ref="B8:N8"/>
  </mergeCells>
  <phoneticPr fontId="1"/>
  <dataValidations count="1">
    <dataValidation imeMode="off" allowBlank="1" showInputMessage="1" showErrorMessage="1" sqref="D57:N59 K67:K68 D67:E68 I67:I68 G67:G68 D50:H50" xr:uid="{00000000-0002-0000-0700-000000000000}"/>
  </dataValidations>
  <pageMargins left="0.39370078740157483" right="0.39370078740157483" top="0.78740157480314965" bottom="0.78740157480314965" header="0.31496062992125984" footer="0.31496062992125984"/>
  <pageSetup paperSize="9" fitToHeight="0" orientation="portrait" r:id="rId1"/>
  <rowBreaks count="1" manualBreakCount="1">
    <brk id="45" min="1" max="1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tabColor rgb="FF00B0F0"/>
    <pageSetUpPr fitToPage="1"/>
  </sheetPr>
  <dimension ref="A1:AC226"/>
  <sheetViews>
    <sheetView view="pageBreakPreview" topLeftCell="A52" zoomScale="96" zoomScaleNormal="90" zoomScaleSheetLayoutView="96" workbookViewId="0">
      <selection activeCell="P65" sqref="P64:P65"/>
    </sheetView>
  </sheetViews>
  <sheetFormatPr defaultRowHeight="13"/>
  <cols>
    <col min="1" max="1" width="1.6328125" customWidth="1"/>
    <col min="2" max="3" width="9.6328125" style="1" customWidth="1"/>
    <col min="4" max="14" width="6.7265625" style="1" customWidth="1"/>
    <col min="15" max="15" width="1.6328125" customWidth="1"/>
    <col min="16" max="18" width="9" style="7"/>
    <col min="19" max="19" width="11.7265625" style="7" bestFit="1" customWidth="1"/>
    <col min="20" max="29" width="9" style="7"/>
  </cols>
  <sheetData>
    <row r="1" spans="1:29" ht="5.15" customHeight="1">
      <c r="A1" s="3"/>
      <c r="B1" s="972"/>
      <c r="C1" s="972"/>
      <c r="D1" s="972"/>
      <c r="E1" s="972"/>
      <c r="F1" s="972"/>
      <c r="G1" s="972"/>
      <c r="H1" s="972"/>
      <c r="I1" s="972"/>
      <c r="J1" s="972"/>
      <c r="K1" s="972"/>
      <c r="L1" s="972"/>
      <c r="M1" s="972"/>
      <c r="N1" s="972"/>
      <c r="O1" s="3"/>
    </row>
    <row r="2" spans="1:29" ht="16.5">
      <c r="A2" s="3"/>
      <c r="B2" s="24" t="str">
        <f>'4_調査結果から（分析）'!B2</f>
        <v>令和６年度　長吉六反中学校のあゆみ</v>
      </c>
      <c r="C2" s="24"/>
      <c r="D2" s="24"/>
      <c r="E2" s="24"/>
      <c r="F2" s="24"/>
      <c r="G2" s="24"/>
      <c r="H2" s="24"/>
      <c r="I2" s="24"/>
      <c r="J2" s="24"/>
      <c r="K2" s="24"/>
      <c r="L2" s="24"/>
      <c r="M2" s="24"/>
      <c r="N2" s="24"/>
      <c r="O2" s="3"/>
    </row>
    <row r="3" spans="1:29" ht="16.5">
      <c r="A3" s="3"/>
      <c r="B3" s="24" t="s">
        <v>14</v>
      </c>
      <c r="C3" s="24"/>
      <c r="D3" s="24"/>
      <c r="E3" s="24"/>
      <c r="F3" s="24"/>
      <c r="G3" s="24"/>
      <c r="H3" s="24"/>
      <c r="I3" s="24"/>
      <c r="J3" s="24"/>
      <c r="K3" s="24"/>
      <c r="L3" s="24"/>
      <c r="M3" s="24"/>
      <c r="N3" s="24"/>
      <c r="O3" s="3"/>
    </row>
    <row r="4" spans="1:29" ht="5.15" customHeight="1">
      <c r="A4" s="3"/>
      <c r="B4" s="972"/>
      <c r="C4" s="972"/>
      <c r="D4" s="972"/>
      <c r="E4" s="972"/>
      <c r="F4" s="972"/>
      <c r="G4" s="972"/>
      <c r="H4" s="972"/>
      <c r="I4" s="972"/>
      <c r="J4" s="972"/>
      <c r="K4" s="972"/>
      <c r="L4" s="972"/>
      <c r="M4" s="972"/>
      <c r="N4" s="972"/>
      <c r="O4" s="3"/>
    </row>
    <row r="5" spans="1:29" ht="20.149999999999999" customHeight="1">
      <c r="A5" s="3"/>
      <c r="B5" s="3"/>
      <c r="C5" s="3"/>
      <c r="D5" s="3"/>
      <c r="E5" s="3"/>
      <c r="F5" s="3"/>
      <c r="G5" s="3"/>
      <c r="H5" s="3"/>
      <c r="I5" s="3"/>
      <c r="J5" s="3"/>
      <c r="K5" s="3"/>
      <c r="L5" s="3"/>
      <c r="M5" s="3"/>
      <c r="N5" s="3"/>
      <c r="O5" s="3"/>
    </row>
    <row r="6" spans="1:29" s="58" customFormat="1" ht="18.75" customHeight="1">
      <c r="A6" s="242"/>
      <c r="B6" s="1021" t="s">
        <v>31</v>
      </c>
      <c r="C6" s="1021"/>
      <c r="D6" s="1021"/>
      <c r="E6" s="1021"/>
      <c r="F6" s="1021"/>
      <c r="G6" s="1021"/>
      <c r="H6" s="1021"/>
      <c r="I6" s="1021"/>
      <c r="J6" s="1021"/>
      <c r="K6" s="1021"/>
      <c r="L6" s="1021"/>
      <c r="M6" s="1021"/>
      <c r="N6" s="1021"/>
      <c r="O6" s="242"/>
      <c r="P6" s="356"/>
      <c r="Q6" s="356"/>
      <c r="R6" s="356"/>
      <c r="S6" s="356"/>
      <c r="T6" s="356"/>
      <c r="U6" s="356"/>
      <c r="V6" s="356"/>
      <c r="W6" s="356"/>
      <c r="X6" s="356"/>
      <c r="Y6" s="356"/>
      <c r="Z6" s="356"/>
      <c r="AA6" s="356"/>
      <c r="AB6" s="356"/>
      <c r="AC6" s="356"/>
    </row>
    <row r="7" spans="1:29" s="58" customFormat="1" ht="18.75" customHeight="1">
      <c r="A7" s="242"/>
      <c r="B7" s="1022" t="s">
        <v>319</v>
      </c>
      <c r="C7" s="1022"/>
      <c r="D7" s="1022"/>
      <c r="E7" s="1022"/>
      <c r="F7" s="1022"/>
      <c r="G7" s="1022"/>
      <c r="H7" s="1022"/>
      <c r="I7" s="1022"/>
      <c r="J7" s="1022"/>
      <c r="K7" s="1022"/>
      <c r="L7" s="1022"/>
      <c r="M7" s="1022"/>
      <c r="N7" s="1022"/>
      <c r="O7" s="242"/>
      <c r="P7" s="356"/>
      <c r="Q7" s="356"/>
      <c r="R7" s="356"/>
      <c r="S7" s="356"/>
      <c r="T7" s="356"/>
      <c r="U7" s="356"/>
      <c r="V7" s="356"/>
      <c r="W7" s="356"/>
      <c r="X7" s="356"/>
      <c r="Y7" s="356"/>
      <c r="Z7" s="356"/>
      <c r="AA7" s="356"/>
      <c r="AB7" s="356"/>
      <c r="AC7" s="356"/>
    </row>
    <row r="8" spans="1:29" s="58" customFormat="1" ht="18.75" customHeight="1">
      <c r="A8" s="242"/>
      <c r="B8" s="1022" t="s">
        <v>32</v>
      </c>
      <c r="C8" s="1022"/>
      <c r="D8" s="1022"/>
      <c r="E8" s="1022"/>
      <c r="F8" s="1022"/>
      <c r="G8" s="1022"/>
      <c r="H8" s="1022"/>
      <c r="I8" s="1022"/>
      <c r="J8" s="1022"/>
      <c r="K8" s="1022"/>
      <c r="L8" s="1022"/>
      <c r="M8" s="1022"/>
      <c r="N8" s="1022"/>
      <c r="O8" s="242"/>
      <c r="P8" s="356"/>
      <c r="Q8" s="356"/>
      <c r="R8" s="356"/>
      <c r="S8" s="356"/>
      <c r="T8" s="356"/>
      <c r="U8" s="356"/>
      <c r="V8" s="356"/>
      <c r="W8" s="356"/>
      <c r="X8" s="356"/>
      <c r="Y8" s="356"/>
      <c r="Z8" s="356"/>
      <c r="AA8" s="356"/>
      <c r="AB8" s="356"/>
      <c r="AC8" s="356"/>
    </row>
    <row r="9" spans="1:29" s="58" customFormat="1" ht="18.75" customHeight="1">
      <c r="A9" s="242"/>
      <c r="B9" s="1022" t="s">
        <v>35</v>
      </c>
      <c r="C9" s="1022"/>
      <c r="D9" s="1022"/>
      <c r="E9" s="1022"/>
      <c r="F9" s="1022"/>
      <c r="G9" s="1022"/>
      <c r="H9" s="1022"/>
      <c r="I9" s="1022"/>
      <c r="J9" s="1022"/>
      <c r="K9" s="1022"/>
      <c r="L9" s="1022"/>
      <c r="M9" s="1022"/>
      <c r="N9" s="1022"/>
      <c r="O9" s="242"/>
      <c r="P9" s="356"/>
      <c r="Q9" s="356"/>
      <c r="R9" s="356"/>
      <c r="S9" s="356"/>
      <c r="T9" s="356"/>
      <c r="U9" s="356"/>
      <c r="V9" s="356"/>
      <c r="W9" s="356"/>
      <c r="X9" s="356"/>
      <c r="Y9" s="356"/>
      <c r="Z9" s="356"/>
      <c r="AA9" s="356"/>
      <c r="AB9" s="356"/>
      <c r="AC9" s="356"/>
    </row>
    <row r="10" spans="1:29" s="58" customFormat="1" ht="18.75" customHeight="1">
      <c r="A10" s="242"/>
      <c r="B10" s="1022" t="s">
        <v>34</v>
      </c>
      <c r="C10" s="1022"/>
      <c r="D10" s="1022"/>
      <c r="E10" s="1022"/>
      <c r="F10" s="1022"/>
      <c r="G10" s="1022"/>
      <c r="H10" s="1022"/>
      <c r="I10" s="1022"/>
      <c r="J10" s="1022"/>
      <c r="K10" s="1022"/>
      <c r="L10" s="1022"/>
      <c r="M10" s="1022"/>
      <c r="N10" s="1022"/>
      <c r="O10" s="242"/>
      <c r="P10" s="356"/>
      <c r="Q10" s="356"/>
      <c r="R10" s="356"/>
      <c r="S10" s="356"/>
      <c r="T10" s="356"/>
      <c r="U10" s="356"/>
      <c r="V10" s="356"/>
      <c r="W10" s="356"/>
      <c r="X10" s="356"/>
      <c r="Y10" s="356"/>
      <c r="Z10" s="356"/>
      <c r="AA10" s="356"/>
      <c r="AB10" s="356"/>
      <c r="AC10" s="356"/>
    </row>
    <row r="11" spans="1:29" s="58" customFormat="1" ht="18.75" customHeight="1">
      <c r="A11" s="242"/>
      <c r="B11" s="1022" t="s">
        <v>33</v>
      </c>
      <c r="C11" s="1022"/>
      <c r="D11" s="1022"/>
      <c r="E11" s="1022"/>
      <c r="F11" s="1022"/>
      <c r="G11" s="1022"/>
      <c r="H11" s="1022"/>
      <c r="I11" s="1022"/>
      <c r="J11" s="1022"/>
      <c r="K11" s="1022"/>
      <c r="L11" s="1022"/>
      <c r="M11" s="1022"/>
      <c r="N11" s="1022"/>
      <c r="O11" s="242"/>
      <c r="P11" s="356"/>
      <c r="Q11" s="356"/>
      <c r="R11" s="356"/>
      <c r="S11" s="356"/>
      <c r="T11" s="356"/>
      <c r="U11" s="356"/>
      <c r="V11" s="356"/>
      <c r="W11" s="356"/>
      <c r="X11" s="356"/>
      <c r="Y11" s="356"/>
      <c r="Z11" s="356"/>
      <c r="AA11" s="356"/>
      <c r="AB11" s="356"/>
      <c r="AC11" s="356"/>
    </row>
    <row r="12" spans="1:29" s="30" customFormat="1" ht="20.149999999999999" customHeight="1" thickBot="1">
      <c r="A12" s="28"/>
      <c r="B12" s="28"/>
      <c r="C12" s="28"/>
      <c r="D12" s="28"/>
      <c r="E12" s="28"/>
      <c r="F12" s="28"/>
      <c r="G12" s="28"/>
      <c r="H12" s="28"/>
      <c r="I12" s="28"/>
      <c r="J12" s="28"/>
      <c r="K12" s="28"/>
      <c r="L12" s="28"/>
      <c r="M12" s="28"/>
      <c r="N12" s="28"/>
      <c r="O12" s="28"/>
      <c r="P12" s="8"/>
      <c r="Q12" s="8"/>
      <c r="R12" s="8"/>
      <c r="S12" s="8"/>
      <c r="T12" s="8"/>
      <c r="U12" s="8"/>
      <c r="V12" s="8"/>
      <c r="W12" s="8"/>
      <c r="X12" s="8"/>
      <c r="Y12" s="8"/>
      <c r="Z12" s="8"/>
      <c r="AA12" s="8"/>
      <c r="AB12" s="8"/>
      <c r="AC12" s="8"/>
    </row>
    <row r="13" spans="1:29" s="30" customFormat="1" ht="5.15" customHeight="1">
      <c r="A13" s="28"/>
      <c r="B13" s="62"/>
      <c r="C13" s="63"/>
      <c r="D13" s="63"/>
      <c r="E13" s="63"/>
      <c r="F13" s="63"/>
      <c r="G13" s="63"/>
      <c r="H13" s="63"/>
      <c r="I13" s="63"/>
      <c r="J13" s="63"/>
      <c r="K13" s="63"/>
      <c r="L13" s="63"/>
      <c r="M13" s="63"/>
      <c r="N13" s="64"/>
      <c r="O13" s="28"/>
      <c r="P13" s="8"/>
      <c r="Q13" s="8"/>
      <c r="R13" s="8"/>
      <c r="S13" s="8"/>
      <c r="T13" s="8"/>
      <c r="U13" s="8"/>
      <c r="V13" s="8"/>
      <c r="W13" s="8"/>
      <c r="X13" s="8"/>
      <c r="Y13" s="8"/>
      <c r="Z13" s="8"/>
      <c r="AA13" s="8"/>
      <c r="AB13" s="8"/>
      <c r="AC13" s="8"/>
    </row>
    <row r="14" spans="1:29" ht="18.75" customHeight="1">
      <c r="A14" s="3"/>
      <c r="B14" s="65" t="s">
        <v>29</v>
      </c>
      <c r="C14" s="66"/>
      <c r="D14" s="66"/>
      <c r="E14" s="66"/>
      <c r="F14" s="66"/>
      <c r="G14" s="66"/>
      <c r="H14" s="66"/>
      <c r="I14" s="66"/>
      <c r="J14" s="66"/>
      <c r="K14" s="67"/>
      <c r="L14" s="67"/>
      <c r="M14" s="67"/>
      <c r="N14" s="68"/>
      <c r="O14" s="3"/>
    </row>
    <row r="15" spans="1:29" s="61" customFormat="1" ht="18.75" customHeight="1">
      <c r="A15" s="59"/>
      <c r="B15" s="69"/>
      <c r="C15" s="1023" t="s">
        <v>314</v>
      </c>
      <c r="D15" s="1023"/>
      <c r="E15" s="1023"/>
      <c r="F15" s="1023"/>
      <c r="G15" s="1023"/>
      <c r="H15" s="1023"/>
      <c r="I15" s="1023"/>
      <c r="J15" s="1023"/>
      <c r="K15" s="1023"/>
      <c r="L15" s="1023"/>
      <c r="M15" s="1023"/>
      <c r="N15" s="1024"/>
      <c r="O15" s="59"/>
      <c r="P15" s="60"/>
      <c r="Q15" s="60"/>
      <c r="R15" s="60"/>
      <c r="S15" s="60"/>
      <c r="T15" s="60"/>
      <c r="U15" s="60"/>
      <c r="V15" s="60"/>
      <c r="W15" s="60"/>
      <c r="X15" s="60"/>
      <c r="Y15" s="60"/>
      <c r="Z15" s="60"/>
      <c r="AA15" s="60"/>
      <c r="AB15" s="60"/>
      <c r="AC15" s="60"/>
    </row>
    <row r="16" spans="1:29" s="61" customFormat="1" ht="18.75" customHeight="1">
      <c r="A16" s="59"/>
      <c r="B16" s="70" t="s">
        <v>17</v>
      </c>
      <c r="C16" s="1023" t="s">
        <v>315</v>
      </c>
      <c r="D16" s="1023"/>
      <c r="E16" s="1023"/>
      <c r="F16" s="1023"/>
      <c r="G16" s="1023"/>
      <c r="H16" s="1023"/>
      <c r="I16" s="1023"/>
      <c r="J16" s="1023"/>
      <c r="K16" s="1023"/>
      <c r="L16" s="1023"/>
      <c r="M16" s="1023"/>
      <c r="N16" s="1024"/>
      <c r="O16" s="59"/>
      <c r="P16" s="60"/>
      <c r="Q16" s="60"/>
      <c r="R16" s="60"/>
      <c r="S16" s="60"/>
      <c r="T16" s="60"/>
      <c r="U16" s="60"/>
      <c r="V16" s="60"/>
      <c r="W16" s="60"/>
      <c r="X16" s="60"/>
      <c r="Y16" s="60"/>
      <c r="Z16" s="60"/>
      <c r="AA16" s="60"/>
      <c r="AB16" s="60"/>
      <c r="AC16" s="60"/>
    </row>
    <row r="17" spans="1:29" s="61" customFormat="1" ht="18.75" customHeight="1">
      <c r="A17" s="59"/>
      <c r="B17" s="69"/>
      <c r="C17" s="1023" t="s">
        <v>741</v>
      </c>
      <c r="D17" s="1023"/>
      <c r="E17" s="1023"/>
      <c r="F17" s="1023"/>
      <c r="G17" s="1023"/>
      <c r="H17" s="1023"/>
      <c r="I17" s="1023"/>
      <c r="J17" s="1023"/>
      <c r="K17" s="1023"/>
      <c r="L17" s="1023"/>
      <c r="M17" s="1023"/>
      <c r="N17" s="1024"/>
      <c r="O17" s="59"/>
      <c r="P17" s="60"/>
      <c r="Q17" s="60"/>
      <c r="R17" s="60"/>
      <c r="S17" s="60"/>
      <c r="T17" s="60"/>
      <c r="U17" s="60"/>
      <c r="V17" s="60"/>
      <c r="W17" s="60"/>
      <c r="X17" s="60"/>
      <c r="Y17" s="60"/>
      <c r="Z17" s="60"/>
      <c r="AA17" s="60"/>
      <c r="AB17" s="60"/>
      <c r="AC17" s="60"/>
    </row>
    <row r="18" spans="1:29" s="61" customFormat="1" ht="18.75" customHeight="1">
      <c r="A18" s="59"/>
      <c r="B18" s="69"/>
      <c r="C18" s="1023" t="s">
        <v>471</v>
      </c>
      <c r="D18" s="1023"/>
      <c r="E18" s="1023"/>
      <c r="F18" s="1023"/>
      <c r="G18" s="1023"/>
      <c r="H18" s="1023"/>
      <c r="I18" s="1023"/>
      <c r="J18" s="1023"/>
      <c r="K18" s="1023"/>
      <c r="L18" s="1023"/>
      <c r="M18" s="1023"/>
      <c r="N18" s="1024"/>
      <c r="O18" s="59"/>
      <c r="P18" s="60"/>
      <c r="Q18" s="60"/>
      <c r="R18" s="60"/>
      <c r="S18" s="60"/>
      <c r="T18" s="60"/>
      <c r="U18" s="60"/>
      <c r="V18" s="60"/>
      <c r="W18" s="60"/>
      <c r="X18" s="60"/>
      <c r="Y18" s="60"/>
      <c r="Z18" s="60"/>
      <c r="AA18" s="60"/>
      <c r="AB18" s="60"/>
      <c r="AC18" s="60"/>
    </row>
    <row r="19" spans="1:29" s="30" customFormat="1" ht="5.15" customHeight="1" thickBot="1">
      <c r="A19" s="28"/>
      <c r="B19" s="71"/>
      <c r="C19" s="1025"/>
      <c r="D19" s="1025"/>
      <c r="E19" s="1025"/>
      <c r="F19" s="1025"/>
      <c r="G19" s="1025"/>
      <c r="H19" s="1025"/>
      <c r="I19" s="1025"/>
      <c r="J19" s="1025"/>
      <c r="K19" s="1025"/>
      <c r="L19" s="1025"/>
      <c r="M19" s="1025"/>
      <c r="N19" s="1026"/>
      <c r="O19" s="28"/>
      <c r="P19" s="8"/>
      <c r="Q19" s="8"/>
      <c r="R19" s="8"/>
      <c r="S19" s="8"/>
      <c r="T19" s="8"/>
      <c r="U19" s="8"/>
      <c r="V19" s="8"/>
      <c r="W19" s="8"/>
      <c r="X19" s="8"/>
      <c r="Y19" s="8"/>
      <c r="Z19" s="8"/>
      <c r="AA19" s="8"/>
      <c r="AB19" s="8"/>
      <c r="AC19" s="8"/>
    </row>
    <row r="20" spans="1:29" ht="10" customHeight="1" thickBot="1">
      <c r="A20" s="3"/>
      <c r="B20" s="3"/>
      <c r="C20" s="3"/>
      <c r="D20" s="3"/>
      <c r="E20" s="3"/>
      <c r="F20" s="3"/>
      <c r="G20" s="3"/>
      <c r="H20" s="3"/>
      <c r="I20" s="3"/>
      <c r="J20" s="3"/>
      <c r="K20" s="3"/>
      <c r="L20" s="3"/>
      <c r="M20" s="3"/>
      <c r="N20" s="3"/>
      <c r="O20" s="3"/>
    </row>
    <row r="21" spans="1:29" s="30" customFormat="1" ht="5.15" customHeight="1">
      <c r="A21" s="28"/>
      <c r="B21" s="31"/>
      <c r="C21" s="32"/>
      <c r="D21" s="32"/>
      <c r="E21" s="32"/>
      <c r="F21" s="32"/>
      <c r="G21" s="32"/>
      <c r="H21" s="32"/>
      <c r="I21" s="32"/>
      <c r="J21" s="32"/>
      <c r="K21" s="32"/>
      <c r="L21" s="32"/>
      <c r="M21" s="32"/>
      <c r="N21" s="33"/>
      <c r="O21" s="28"/>
      <c r="P21" s="8"/>
      <c r="Q21" s="8"/>
      <c r="R21" s="8"/>
      <c r="S21" s="8"/>
      <c r="T21" s="8"/>
      <c r="U21" s="8"/>
      <c r="V21" s="8"/>
      <c r="W21" s="8"/>
      <c r="X21" s="8"/>
      <c r="Y21" s="8"/>
      <c r="Z21" s="8"/>
      <c r="AA21" s="8"/>
      <c r="AB21" s="8"/>
      <c r="AC21" s="8"/>
    </row>
    <row r="22" spans="1:29" ht="18.75" customHeight="1">
      <c r="A22" s="3"/>
      <c r="B22" s="34" t="s">
        <v>199</v>
      </c>
      <c r="C22" s="35"/>
      <c r="D22" s="35"/>
      <c r="E22" s="35"/>
      <c r="F22" s="35"/>
      <c r="G22" s="35"/>
      <c r="H22" s="35"/>
      <c r="I22" s="35"/>
      <c r="J22" s="35"/>
      <c r="K22" s="36"/>
      <c r="L22" s="36"/>
      <c r="M22" s="36"/>
      <c r="N22" s="37"/>
      <c r="O22" s="3"/>
    </row>
    <row r="23" spans="1:29" ht="18.75" customHeight="1">
      <c r="A23" s="3"/>
      <c r="B23" s="338">
        <v>-1</v>
      </c>
      <c r="C23" s="1017" t="s">
        <v>36</v>
      </c>
      <c r="D23" s="1017"/>
      <c r="E23" s="1017"/>
      <c r="F23" s="1017"/>
      <c r="G23" s="1017"/>
      <c r="H23" s="1017"/>
      <c r="I23" s="1017"/>
      <c r="J23" s="1017"/>
      <c r="K23" s="1017"/>
      <c r="L23" s="1017"/>
      <c r="M23" s="1017"/>
      <c r="N23" s="1018"/>
      <c r="O23" s="3"/>
    </row>
    <row r="24" spans="1:29" ht="18.75" customHeight="1">
      <c r="A24" s="3"/>
      <c r="B24" s="339" t="s">
        <v>17</v>
      </c>
      <c r="C24" s="1017" t="s">
        <v>37</v>
      </c>
      <c r="D24" s="1017"/>
      <c r="E24" s="1017"/>
      <c r="F24" s="1017"/>
      <c r="G24" s="1017"/>
      <c r="H24" s="1017"/>
      <c r="I24" s="1017"/>
      <c r="J24" s="1017"/>
      <c r="K24" s="1017"/>
      <c r="L24" s="1017"/>
      <c r="M24" s="1017"/>
      <c r="N24" s="1018"/>
      <c r="O24" s="3"/>
    </row>
    <row r="25" spans="1:29" ht="18.75" customHeight="1">
      <c r="A25" s="3"/>
      <c r="B25" s="339"/>
      <c r="C25" s="1017" t="s">
        <v>39</v>
      </c>
      <c r="D25" s="1017"/>
      <c r="E25" s="1017"/>
      <c r="F25" s="1017"/>
      <c r="G25" s="1017"/>
      <c r="H25" s="1017"/>
      <c r="I25" s="1017"/>
      <c r="J25" s="1017"/>
      <c r="K25" s="1017"/>
      <c r="L25" s="1017"/>
      <c r="M25" s="1017"/>
      <c r="N25" s="1018"/>
      <c r="O25" s="3"/>
    </row>
    <row r="26" spans="1:29" ht="18.75" customHeight="1">
      <c r="A26" s="3"/>
      <c r="B26" s="339"/>
      <c r="C26" s="1017" t="s">
        <v>38</v>
      </c>
      <c r="D26" s="1017"/>
      <c r="E26" s="1017"/>
      <c r="F26" s="1017"/>
      <c r="G26" s="1017"/>
      <c r="H26" s="1017"/>
      <c r="I26" s="1017"/>
      <c r="J26" s="1017"/>
      <c r="K26" s="1017"/>
      <c r="L26" s="1017"/>
      <c r="M26" s="1017"/>
      <c r="N26" s="1018"/>
      <c r="O26" s="3"/>
    </row>
    <row r="27" spans="1:29" ht="18.75" customHeight="1">
      <c r="A27" s="3"/>
      <c r="B27" s="338">
        <v>-2</v>
      </c>
      <c r="C27" s="1017" t="s">
        <v>40</v>
      </c>
      <c r="D27" s="1017"/>
      <c r="E27" s="1017"/>
      <c r="F27" s="1017"/>
      <c r="G27" s="1017"/>
      <c r="H27" s="1017"/>
      <c r="I27" s="1017"/>
      <c r="J27" s="1017"/>
      <c r="K27" s="1017"/>
      <c r="L27" s="1017"/>
      <c r="M27" s="1017"/>
      <c r="N27" s="1018"/>
      <c r="O27" s="3"/>
    </row>
    <row r="28" spans="1:29" ht="18.75" customHeight="1">
      <c r="A28" s="3"/>
      <c r="B28" s="339"/>
      <c r="C28" s="1017" t="s">
        <v>41</v>
      </c>
      <c r="D28" s="1017"/>
      <c r="E28" s="1017"/>
      <c r="F28" s="1017"/>
      <c r="G28" s="1017"/>
      <c r="H28" s="1017"/>
      <c r="I28" s="1017"/>
      <c r="J28" s="1017"/>
      <c r="K28" s="1017"/>
      <c r="L28" s="1017"/>
      <c r="M28" s="1017"/>
      <c r="N28" s="1018"/>
      <c r="O28" s="3"/>
    </row>
    <row r="29" spans="1:29" ht="18.75" customHeight="1">
      <c r="A29" s="3"/>
      <c r="B29" s="339" t="s">
        <v>17</v>
      </c>
      <c r="C29" s="1017" t="s">
        <v>42</v>
      </c>
      <c r="D29" s="1017"/>
      <c r="E29" s="1017"/>
      <c r="F29" s="1017"/>
      <c r="G29" s="1017"/>
      <c r="H29" s="1017"/>
      <c r="I29" s="1017"/>
      <c r="J29" s="1017"/>
      <c r="K29" s="1017"/>
      <c r="L29" s="1017"/>
      <c r="M29" s="1017"/>
      <c r="N29" s="1018"/>
      <c r="O29" s="3"/>
    </row>
    <row r="30" spans="1:29" ht="18.75" customHeight="1">
      <c r="A30" s="3"/>
      <c r="B30" s="338">
        <v>-3</v>
      </c>
      <c r="C30" s="1017" t="s">
        <v>18</v>
      </c>
      <c r="D30" s="1017"/>
      <c r="E30" s="1017"/>
      <c r="F30" s="1017"/>
      <c r="G30" s="1017"/>
      <c r="H30" s="1017"/>
      <c r="I30" s="1017"/>
      <c r="J30" s="1017"/>
      <c r="K30" s="1017"/>
      <c r="L30" s="1017"/>
      <c r="M30" s="1017"/>
      <c r="N30" s="1018"/>
      <c r="O30" s="3"/>
    </row>
    <row r="31" spans="1:29" ht="18.75" customHeight="1">
      <c r="A31" s="3"/>
      <c r="B31" s="338">
        <v>-4</v>
      </c>
      <c r="C31" s="1017" t="s">
        <v>43</v>
      </c>
      <c r="D31" s="1017"/>
      <c r="E31" s="1017"/>
      <c r="F31" s="1017"/>
      <c r="G31" s="1017"/>
      <c r="H31" s="1017"/>
      <c r="I31" s="1017"/>
      <c r="J31" s="1017"/>
      <c r="K31" s="1017"/>
      <c r="L31" s="1017"/>
      <c r="M31" s="1017"/>
      <c r="N31" s="1018"/>
      <c r="O31" s="3"/>
    </row>
    <row r="32" spans="1:29" ht="18.75" customHeight="1">
      <c r="A32" s="3"/>
      <c r="B32" s="39" t="s">
        <v>17</v>
      </c>
      <c r="C32" s="1017" t="s">
        <v>44</v>
      </c>
      <c r="D32" s="1017"/>
      <c r="E32" s="1017"/>
      <c r="F32" s="1017"/>
      <c r="G32" s="1017"/>
      <c r="H32" s="1017"/>
      <c r="I32" s="1017"/>
      <c r="J32" s="1017"/>
      <c r="K32" s="1017"/>
      <c r="L32" s="1017"/>
      <c r="M32" s="1017"/>
      <c r="N32" s="1018"/>
      <c r="O32" s="3"/>
    </row>
    <row r="33" spans="1:29" ht="18.75" customHeight="1">
      <c r="A33" s="3"/>
      <c r="B33" s="39"/>
      <c r="C33" s="325"/>
      <c r="D33" s="325"/>
      <c r="E33" s="325"/>
      <c r="F33" s="325"/>
      <c r="G33" s="325"/>
      <c r="H33" s="325"/>
      <c r="I33" s="325"/>
      <c r="J33" s="325"/>
      <c r="K33" s="325"/>
      <c r="L33" s="325"/>
      <c r="M33" s="325"/>
      <c r="N33" s="326"/>
      <c r="O33" s="3"/>
    </row>
    <row r="34" spans="1:29" ht="18.75" customHeight="1">
      <c r="A34" s="3"/>
      <c r="B34" s="34" t="s">
        <v>323</v>
      </c>
      <c r="C34" s="35"/>
      <c r="D34" s="35"/>
      <c r="E34" s="35"/>
      <c r="F34" s="35"/>
      <c r="G34" s="35"/>
      <c r="H34" s="35"/>
      <c r="I34" s="35"/>
      <c r="J34" s="35"/>
      <c r="K34" s="36"/>
      <c r="L34" s="36"/>
      <c r="M34" s="36"/>
      <c r="N34" s="37"/>
      <c r="O34" s="3"/>
    </row>
    <row r="35" spans="1:29" ht="18.75" customHeight="1">
      <c r="A35" s="3"/>
      <c r="B35" s="338">
        <v>-1</v>
      </c>
      <c r="C35" s="1017" t="s">
        <v>200</v>
      </c>
      <c r="D35" s="1017"/>
      <c r="E35" s="1017"/>
      <c r="F35" s="1017"/>
      <c r="G35" s="1017"/>
      <c r="H35" s="1017"/>
      <c r="I35" s="1017"/>
      <c r="J35" s="1017"/>
      <c r="K35" s="1017"/>
      <c r="L35" s="1017"/>
      <c r="M35" s="1017"/>
      <c r="N35" s="1018"/>
      <c r="O35" s="3"/>
    </row>
    <row r="36" spans="1:29" ht="18.75" customHeight="1">
      <c r="A36" s="3"/>
      <c r="B36" s="339" t="s">
        <v>17</v>
      </c>
      <c r="C36" s="1017" t="s">
        <v>201</v>
      </c>
      <c r="D36" s="1017"/>
      <c r="E36" s="1017"/>
      <c r="F36" s="1017"/>
      <c r="G36" s="1017"/>
      <c r="H36" s="1017"/>
      <c r="I36" s="1017"/>
      <c r="J36" s="1017"/>
      <c r="K36" s="1017"/>
      <c r="L36" s="1017"/>
      <c r="M36" s="1017"/>
      <c r="N36" s="1018"/>
      <c r="O36" s="3"/>
    </row>
    <row r="37" spans="1:29" ht="18.75" customHeight="1">
      <c r="A37" s="3"/>
      <c r="B37" s="338">
        <v>-2</v>
      </c>
      <c r="C37" s="1017" t="s">
        <v>202</v>
      </c>
      <c r="D37" s="1017"/>
      <c r="E37" s="1017"/>
      <c r="F37" s="1017"/>
      <c r="G37" s="1017"/>
      <c r="H37" s="1017"/>
      <c r="I37" s="1017"/>
      <c r="J37" s="1017"/>
      <c r="K37" s="1017"/>
      <c r="L37" s="1017"/>
      <c r="M37" s="1017"/>
      <c r="N37" s="1018"/>
      <c r="O37" s="3"/>
    </row>
    <row r="38" spans="1:29" ht="18.75" customHeight="1">
      <c r="A38" s="3"/>
      <c r="B38" s="338">
        <v>-3</v>
      </c>
      <c r="C38" s="1017" t="s">
        <v>203</v>
      </c>
      <c r="D38" s="1017"/>
      <c r="E38" s="1017"/>
      <c r="F38" s="1017"/>
      <c r="G38" s="1017"/>
      <c r="H38" s="1017"/>
      <c r="I38" s="1017"/>
      <c r="J38" s="1017"/>
      <c r="K38" s="1017"/>
      <c r="L38" s="1017"/>
      <c r="M38" s="1017"/>
      <c r="N38" s="1018"/>
      <c r="O38" s="3"/>
    </row>
    <row r="39" spans="1:29" ht="18.75" customHeight="1">
      <c r="A39" s="3"/>
      <c r="B39" s="338"/>
      <c r="C39" s="1017" t="s">
        <v>204</v>
      </c>
      <c r="D39" s="1017"/>
      <c r="E39" s="1017"/>
      <c r="F39" s="1017"/>
      <c r="G39" s="1017"/>
      <c r="H39" s="1017"/>
      <c r="I39" s="1017"/>
      <c r="J39" s="1017"/>
      <c r="K39" s="1017"/>
      <c r="L39" s="1017"/>
      <c r="M39" s="1017"/>
      <c r="N39" s="1018"/>
      <c r="O39" s="3"/>
    </row>
    <row r="40" spans="1:29" s="30" customFormat="1" ht="5.15" customHeight="1" thickBot="1">
      <c r="A40" s="28"/>
      <c r="B40" s="40"/>
      <c r="C40" s="41"/>
      <c r="D40" s="41"/>
      <c r="E40" s="41"/>
      <c r="F40" s="41"/>
      <c r="G40" s="41"/>
      <c r="H40" s="41"/>
      <c r="I40" s="41"/>
      <c r="J40" s="41"/>
      <c r="K40" s="41"/>
      <c r="L40" s="41"/>
      <c r="M40" s="41"/>
      <c r="N40" s="42"/>
      <c r="O40" s="28"/>
      <c r="P40" s="8"/>
      <c r="Q40" s="8"/>
      <c r="R40" s="8"/>
      <c r="S40" s="8"/>
      <c r="T40" s="8"/>
      <c r="U40" s="8"/>
      <c r="V40" s="8"/>
      <c r="W40" s="8"/>
      <c r="X40" s="8"/>
      <c r="Y40" s="8"/>
      <c r="Z40" s="8"/>
      <c r="AA40" s="8"/>
      <c r="AB40" s="8"/>
      <c r="AC40" s="8"/>
    </row>
    <row r="41" spans="1:29" ht="10" customHeight="1">
      <c r="A41" s="3"/>
      <c r="B41" s="3"/>
      <c r="C41" s="3"/>
      <c r="D41" s="3"/>
      <c r="E41" s="3"/>
      <c r="F41" s="3"/>
      <c r="G41" s="3"/>
      <c r="H41" s="3"/>
      <c r="I41" s="3"/>
      <c r="J41" s="3"/>
      <c r="K41" s="3"/>
      <c r="L41" s="3"/>
      <c r="M41" s="3"/>
      <c r="N41" s="3"/>
      <c r="O41" s="3"/>
    </row>
    <row r="42" spans="1:29" ht="10" customHeight="1" thickBot="1">
      <c r="A42" s="3"/>
      <c r="B42" s="3"/>
      <c r="C42" s="3"/>
      <c r="D42" s="3"/>
      <c r="E42" s="3"/>
      <c r="F42" s="3"/>
      <c r="G42" s="3"/>
      <c r="H42" s="3"/>
      <c r="I42" s="3"/>
      <c r="J42" s="3"/>
      <c r="K42" s="3"/>
      <c r="L42" s="3"/>
      <c r="M42" s="3"/>
      <c r="N42" s="3"/>
      <c r="O42" s="3"/>
    </row>
    <row r="43" spans="1:29" ht="5.15" customHeight="1">
      <c r="A43" s="3"/>
      <c r="B43" s="43"/>
      <c r="C43" s="44"/>
      <c r="D43" s="44"/>
      <c r="E43" s="44"/>
      <c r="F43" s="44"/>
      <c r="G43" s="44"/>
      <c r="H43" s="44"/>
      <c r="I43" s="44"/>
      <c r="J43" s="44"/>
      <c r="K43" s="44"/>
      <c r="L43" s="44"/>
      <c r="M43" s="44"/>
      <c r="N43" s="45"/>
      <c r="O43" s="28"/>
    </row>
    <row r="44" spans="1:29" ht="18.75" customHeight="1">
      <c r="A44" s="3"/>
      <c r="B44" s="357" t="s">
        <v>241</v>
      </c>
      <c r="C44" s="358"/>
      <c r="D44" s="358"/>
      <c r="E44" s="358"/>
      <c r="F44" s="358"/>
      <c r="G44" s="358"/>
      <c r="H44" s="358"/>
      <c r="I44" s="358"/>
      <c r="J44" s="358"/>
      <c r="K44" s="359"/>
      <c r="L44" s="359"/>
      <c r="M44" s="359"/>
      <c r="N44" s="360"/>
      <c r="O44" s="3"/>
    </row>
    <row r="45" spans="1:29" ht="18.75" customHeight="1">
      <c r="A45" s="3"/>
      <c r="B45" s="361">
        <v>-1</v>
      </c>
      <c r="C45" s="1019" t="s">
        <v>49</v>
      </c>
      <c r="D45" s="1019"/>
      <c r="E45" s="1019"/>
      <c r="F45" s="1019"/>
      <c r="G45" s="1019"/>
      <c r="H45" s="1019"/>
      <c r="I45" s="1019"/>
      <c r="J45" s="1019"/>
      <c r="K45" s="1019"/>
      <c r="L45" s="1019"/>
      <c r="M45" s="1019"/>
      <c r="N45" s="1020"/>
      <c r="O45" s="3"/>
    </row>
    <row r="46" spans="1:29" ht="18.75" customHeight="1">
      <c r="A46" s="3"/>
      <c r="B46" s="362"/>
      <c r="C46" s="1019" t="s">
        <v>242</v>
      </c>
      <c r="D46" s="1019"/>
      <c r="E46" s="1019"/>
      <c r="F46" s="1019"/>
      <c r="G46" s="1019"/>
      <c r="H46" s="1019"/>
      <c r="I46" s="1019"/>
      <c r="J46" s="1019"/>
      <c r="K46" s="1019"/>
      <c r="L46" s="1019"/>
      <c r="M46" s="1019"/>
      <c r="N46" s="1020"/>
      <c r="O46" s="3"/>
    </row>
    <row r="47" spans="1:29" ht="18.75" customHeight="1">
      <c r="A47" s="3"/>
      <c r="B47" s="361">
        <v>-2</v>
      </c>
      <c r="C47" s="1019" t="s">
        <v>50</v>
      </c>
      <c r="D47" s="1019"/>
      <c r="E47" s="1019"/>
      <c r="F47" s="1019"/>
      <c r="G47" s="1019"/>
      <c r="H47" s="1019"/>
      <c r="I47" s="1019"/>
      <c r="J47" s="1019"/>
      <c r="K47" s="1019"/>
      <c r="L47" s="1019"/>
      <c r="M47" s="1019"/>
      <c r="N47" s="1020"/>
      <c r="O47" s="3"/>
    </row>
    <row r="48" spans="1:29" ht="18.75" customHeight="1">
      <c r="A48" s="3"/>
      <c r="B48" s="361"/>
      <c r="C48" s="1019" t="s">
        <v>243</v>
      </c>
      <c r="D48" s="1019"/>
      <c r="E48" s="1019"/>
      <c r="F48" s="1019"/>
      <c r="G48" s="1019"/>
      <c r="H48" s="1019"/>
      <c r="I48" s="1019"/>
      <c r="J48" s="1019"/>
      <c r="K48" s="1019"/>
      <c r="L48" s="1019"/>
      <c r="M48" s="1019"/>
      <c r="N48" s="1020"/>
      <c r="O48" s="3"/>
    </row>
    <row r="49" spans="1:29" s="30" customFormat="1" ht="5.15" customHeight="1" thickBot="1">
      <c r="A49" s="28"/>
      <c r="B49" s="46"/>
      <c r="C49" s="47"/>
      <c r="D49" s="47"/>
      <c r="E49" s="47"/>
      <c r="F49" s="47"/>
      <c r="G49" s="47"/>
      <c r="H49" s="47"/>
      <c r="I49" s="47"/>
      <c r="J49" s="47"/>
      <c r="K49" s="47"/>
      <c r="L49" s="47"/>
      <c r="M49" s="47"/>
      <c r="N49" s="48"/>
      <c r="O49" s="28"/>
      <c r="P49" s="8"/>
      <c r="Q49" s="8"/>
      <c r="R49" s="8"/>
      <c r="S49" s="8"/>
      <c r="T49" s="8"/>
      <c r="U49" s="8"/>
      <c r="V49" s="8"/>
      <c r="W49" s="8"/>
      <c r="X49" s="8"/>
      <c r="Y49" s="8"/>
      <c r="Z49" s="8"/>
      <c r="AA49" s="8"/>
      <c r="AB49" s="8"/>
      <c r="AC49" s="8"/>
    </row>
    <row r="50" spans="1:29">
      <c r="A50" s="3"/>
      <c r="B50" s="12"/>
      <c r="C50" s="12"/>
      <c r="D50" s="12"/>
      <c r="E50" s="12"/>
      <c r="F50" s="12"/>
      <c r="G50" s="12"/>
      <c r="H50" s="12"/>
      <c r="I50" s="12"/>
      <c r="J50" s="12"/>
      <c r="K50" s="12"/>
      <c r="L50" s="12"/>
      <c r="M50" s="12"/>
      <c r="N50" s="12"/>
      <c r="O50" s="3"/>
    </row>
    <row r="51" spans="1:29">
      <c r="A51" s="3"/>
      <c r="B51" s="12"/>
      <c r="C51" s="12"/>
      <c r="D51" s="12"/>
      <c r="E51" s="12"/>
      <c r="F51" s="12"/>
      <c r="G51" s="12"/>
      <c r="H51" s="12"/>
      <c r="I51" s="12"/>
      <c r="J51" s="12"/>
      <c r="K51" s="12"/>
      <c r="L51" s="12"/>
      <c r="M51" s="12"/>
      <c r="N51" s="12"/>
      <c r="O51" s="3"/>
    </row>
    <row r="52" spans="1:29" ht="18.75" customHeight="1">
      <c r="A52" s="13"/>
      <c r="B52" s="13" t="s">
        <v>156</v>
      </c>
      <c r="C52" s="13"/>
      <c r="D52" s="13"/>
      <c r="E52" s="13"/>
      <c r="F52" s="13"/>
      <c r="G52" s="13"/>
      <c r="H52" s="13"/>
      <c r="I52" s="13"/>
      <c r="J52" s="13"/>
      <c r="K52" s="13"/>
      <c r="L52" s="13"/>
      <c r="M52" s="13"/>
      <c r="N52" s="13"/>
      <c r="O52" s="13"/>
      <c r="P52" s="9"/>
      <c r="Q52" s="9"/>
      <c r="R52" s="9"/>
      <c r="S52" s="9"/>
      <c r="T52" s="9"/>
      <c r="U52" s="9"/>
    </row>
    <row r="53" spans="1:29" s="61" customFormat="1" ht="18.75" customHeight="1">
      <c r="A53" s="59"/>
      <c r="B53" s="106" t="s">
        <v>7</v>
      </c>
      <c r="C53" s="959"/>
      <c r="D53" s="961" t="s">
        <v>16</v>
      </c>
      <c r="E53" s="968" t="s">
        <v>26</v>
      </c>
      <c r="F53" s="969"/>
      <c r="G53" s="970" t="s">
        <v>24</v>
      </c>
      <c r="H53" s="971"/>
      <c r="I53" s="13"/>
      <c r="J53" s="13"/>
      <c r="K53" s="13"/>
      <c r="L53" s="13"/>
      <c r="M53" s="13"/>
      <c r="N53" s="13"/>
      <c r="O53" s="13"/>
      <c r="P53" s="60"/>
      <c r="Q53" s="60"/>
      <c r="R53" s="60"/>
      <c r="S53" s="60"/>
      <c r="T53" s="60"/>
      <c r="U53" s="60"/>
      <c r="V53" s="60"/>
      <c r="W53" s="60"/>
      <c r="X53" s="60"/>
      <c r="Y53" s="60"/>
      <c r="Z53" s="60"/>
      <c r="AA53" s="60"/>
      <c r="AB53" s="60"/>
      <c r="AC53" s="60"/>
    </row>
    <row r="54" spans="1:29" s="61" customFormat="1" ht="18.75" customHeight="1">
      <c r="A54" s="59"/>
      <c r="B54" s="107" t="s">
        <v>19</v>
      </c>
      <c r="C54" s="960"/>
      <c r="D54" s="962"/>
      <c r="E54" s="442" t="s">
        <v>3</v>
      </c>
      <c r="F54" s="332" t="s">
        <v>5</v>
      </c>
      <c r="G54" s="443" t="s">
        <v>3</v>
      </c>
      <c r="H54" s="333" t="s">
        <v>5</v>
      </c>
      <c r="I54" s="13"/>
      <c r="J54" s="13"/>
      <c r="K54" s="13"/>
      <c r="L54" s="13"/>
      <c r="M54" s="13"/>
      <c r="N54" s="13"/>
      <c r="O54" s="13"/>
      <c r="P54" s="60"/>
      <c r="Q54" s="60"/>
      <c r="R54" s="60"/>
      <c r="S54" s="60"/>
      <c r="T54" s="60"/>
      <c r="U54" s="60"/>
      <c r="V54" s="60"/>
      <c r="W54" s="60"/>
      <c r="X54" s="60"/>
      <c r="Y54" s="60"/>
      <c r="Z54" s="60"/>
      <c r="AA54" s="60"/>
      <c r="AB54" s="60"/>
      <c r="AC54" s="60"/>
    </row>
    <row r="55" spans="1:29" s="61" customFormat="1" ht="18.75" customHeight="1">
      <c r="A55" s="59"/>
      <c r="B55" s="963" t="s">
        <v>23</v>
      </c>
      <c r="C55" s="108" t="s">
        <v>1</v>
      </c>
      <c r="D55" s="241">
        <f>IF('2_入力シート(1)'!$E$4&lt;&gt;"",'2_入力シート(1)'!$E$4,"")</f>
        <v>37</v>
      </c>
      <c r="E55" s="439">
        <f>IF('2_入力シート(1)'!$F$7&lt;&gt;"",'2_入力シート(1)'!$F$7,"")</f>
        <v>40</v>
      </c>
      <c r="F55" s="440">
        <f>IF('2_入力シート(1)'!$M$7&lt;&gt;"",'2_入力シート(1)'!$M$7,"")</f>
        <v>47</v>
      </c>
      <c r="G55" s="441">
        <f>IF('2_入力シート(1)'!$F$8&lt;&gt;"",'2_入力シート(1)'!$F$8,"")</f>
        <v>6.3</v>
      </c>
      <c r="H55" s="449">
        <f>IF('2_入力シート(1)'!$M$8&lt;&gt;"",'2_入力シート(1)'!$M$8,"")</f>
        <v>21.4</v>
      </c>
      <c r="I55" s="13"/>
      <c r="J55" s="13"/>
      <c r="K55" s="13"/>
      <c r="L55" s="13"/>
      <c r="M55" s="13"/>
      <c r="N55" s="13"/>
      <c r="O55" s="13"/>
      <c r="P55" s="60"/>
      <c r="Q55" s="60"/>
      <c r="R55" s="60"/>
      <c r="S55" s="60"/>
      <c r="T55" s="60"/>
      <c r="U55" s="60"/>
      <c r="V55" s="60"/>
      <c r="W55" s="60"/>
      <c r="X55" s="60"/>
      <c r="Y55" s="60"/>
      <c r="Z55" s="60"/>
      <c r="AA55" s="60"/>
      <c r="AB55" s="60"/>
      <c r="AC55" s="60"/>
    </row>
    <row r="56" spans="1:29" s="87" customFormat="1" ht="18.75" customHeight="1">
      <c r="A56" s="59"/>
      <c r="B56" s="964"/>
      <c r="C56" s="109" t="s">
        <v>0</v>
      </c>
      <c r="D56" s="110" t="s">
        <v>20</v>
      </c>
      <c r="E56" s="382">
        <f>'基礎データ（教科）'!$G$4</f>
        <v>56</v>
      </c>
      <c r="F56" s="435">
        <f>'基礎データ（教科）'!$M$4</f>
        <v>51</v>
      </c>
      <c r="G56" s="437">
        <f>'基礎データ（教科）'!$G$5</f>
        <v>4.0999999999999996</v>
      </c>
      <c r="H56" s="571">
        <f>'基礎データ（教科）'!$M$5</f>
        <v>12.5</v>
      </c>
      <c r="I56" s="13"/>
      <c r="J56" s="13"/>
      <c r="K56" s="13"/>
      <c r="L56" s="13"/>
      <c r="M56" s="13"/>
      <c r="N56" s="13"/>
      <c r="O56" s="13"/>
      <c r="P56" s="85"/>
      <c r="Q56" s="85"/>
      <c r="R56" s="85"/>
      <c r="S56" s="86"/>
      <c r="T56" s="85"/>
      <c r="U56" s="85"/>
      <c r="V56" s="86"/>
      <c r="W56" s="86"/>
      <c r="X56" s="86"/>
      <c r="Y56" s="86"/>
      <c r="Z56" s="86"/>
      <c r="AA56" s="86"/>
      <c r="AB56" s="86"/>
      <c r="AC56" s="86"/>
    </row>
    <row r="57" spans="1:29" s="61" customFormat="1" ht="18.75" customHeight="1">
      <c r="A57" s="59"/>
      <c r="B57" s="115">
        <f>IF('2_入力シート(1)'!$L$2&lt;&gt;"",'2_入力シート(1)'!$L$2,"")</f>
        <v>45400</v>
      </c>
      <c r="C57" s="116" t="s">
        <v>51</v>
      </c>
      <c r="D57" s="117" t="s">
        <v>20</v>
      </c>
      <c r="E57" s="383">
        <f>'基礎データ（教科）'!$H$4</f>
        <v>58.1</v>
      </c>
      <c r="F57" s="436">
        <f>'基礎データ（教科）'!$N$4</f>
        <v>52.5</v>
      </c>
      <c r="G57" s="118">
        <f>'基礎データ（教科）'!$H$5</f>
        <v>3.9</v>
      </c>
      <c r="H57" s="119">
        <f>'基礎データ（教科）'!$N$5</f>
        <v>11.3</v>
      </c>
      <c r="I57" s="13"/>
      <c r="J57" s="13"/>
      <c r="K57" s="13"/>
      <c r="L57" s="13"/>
      <c r="M57" s="13"/>
      <c r="N57" s="13"/>
      <c r="O57" s="13"/>
      <c r="P57" s="85"/>
      <c r="Q57" s="85"/>
      <c r="R57" s="85"/>
      <c r="S57" s="60"/>
      <c r="T57" s="85"/>
      <c r="U57" s="85"/>
      <c r="V57" s="60"/>
      <c r="W57" s="60"/>
      <c r="X57" s="60"/>
      <c r="Y57" s="60"/>
      <c r="Z57" s="60"/>
      <c r="AA57" s="60"/>
      <c r="AB57" s="60"/>
      <c r="AC57" s="60"/>
    </row>
    <row r="58" spans="1:29" ht="18" customHeight="1">
      <c r="A58" s="3"/>
      <c r="B58" s="12"/>
      <c r="C58" s="12"/>
      <c r="D58" s="12"/>
      <c r="E58" s="12"/>
      <c r="F58" s="12"/>
      <c r="G58" s="12"/>
      <c r="H58" s="12"/>
      <c r="I58" s="12"/>
      <c r="J58" s="12"/>
      <c r="K58" s="12"/>
      <c r="L58" s="12"/>
      <c r="M58" s="12"/>
      <c r="N58" s="12"/>
      <c r="O58" s="13"/>
    </row>
    <row r="59" spans="1:29" ht="19.5" customHeight="1">
      <c r="A59" s="13"/>
      <c r="B59" s="13" t="s">
        <v>157</v>
      </c>
      <c r="C59" s="13"/>
      <c r="D59" s="13"/>
      <c r="E59" s="13"/>
      <c r="F59" s="13"/>
      <c r="G59" s="13"/>
      <c r="H59" s="13"/>
      <c r="I59" s="13"/>
      <c r="J59" s="13"/>
      <c r="K59" s="13"/>
      <c r="L59" s="13"/>
      <c r="M59" s="13"/>
      <c r="N59" s="13"/>
      <c r="O59" s="13"/>
      <c r="P59" s="9"/>
      <c r="Q59" s="9"/>
      <c r="R59" s="9"/>
      <c r="S59" s="9"/>
      <c r="T59" s="9"/>
      <c r="U59" s="9"/>
    </row>
    <row r="60" spans="1:29" s="61" customFormat="1" ht="19.5" customHeight="1">
      <c r="A60" s="59"/>
      <c r="B60" s="74" t="s">
        <v>7</v>
      </c>
      <c r="C60" s="978"/>
      <c r="D60" s="980" t="s">
        <v>16</v>
      </c>
      <c r="E60" s="75" t="s">
        <v>25</v>
      </c>
      <c r="F60" s="76"/>
      <c r="G60" s="76"/>
      <c r="H60" s="76"/>
      <c r="I60" s="77"/>
      <c r="J60" s="75" t="s">
        <v>24</v>
      </c>
      <c r="K60" s="76"/>
      <c r="L60" s="76"/>
      <c r="M60" s="76"/>
      <c r="N60" s="77"/>
      <c r="O60" s="59"/>
      <c r="P60" s="60"/>
      <c r="Q60" s="60"/>
      <c r="R60" s="60"/>
      <c r="S60" s="60"/>
      <c r="T60" s="60"/>
      <c r="U60" s="60"/>
      <c r="V60" s="60"/>
      <c r="W60" s="60"/>
      <c r="X60" s="60"/>
      <c r="Y60" s="60"/>
      <c r="Z60" s="60"/>
      <c r="AA60" s="60"/>
      <c r="AB60" s="60"/>
      <c r="AC60" s="60"/>
    </row>
    <row r="61" spans="1:29" s="61" customFormat="1" ht="19.5" customHeight="1">
      <c r="A61" s="59"/>
      <c r="B61" s="78" t="s">
        <v>19</v>
      </c>
      <c r="C61" s="979"/>
      <c r="D61" s="981"/>
      <c r="E61" s="79" t="s">
        <v>3</v>
      </c>
      <c r="F61" s="80" t="s">
        <v>11</v>
      </c>
      <c r="G61" s="80" t="s">
        <v>5</v>
      </c>
      <c r="H61" s="80" t="s">
        <v>12</v>
      </c>
      <c r="I61" s="81" t="s">
        <v>6</v>
      </c>
      <c r="J61" s="79" t="s">
        <v>3</v>
      </c>
      <c r="K61" s="80" t="s">
        <v>11</v>
      </c>
      <c r="L61" s="80" t="s">
        <v>5</v>
      </c>
      <c r="M61" s="80" t="s">
        <v>12</v>
      </c>
      <c r="N61" s="81" t="s">
        <v>6</v>
      </c>
      <c r="O61" s="59"/>
      <c r="P61" s="60"/>
      <c r="Q61" s="60"/>
      <c r="R61" s="60"/>
      <c r="S61" s="60"/>
      <c r="T61" s="60"/>
      <c r="U61" s="60"/>
      <c r="V61" s="60"/>
      <c r="W61" s="60"/>
      <c r="X61" s="60"/>
      <c r="Y61" s="60"/>
      <c r="Z61" s="60"/>
      <c r="AA61" s="60"/>
      <c r="AB61" s="60"/>
      <c r="AC61" s="60"/>
    </row>
    <row r="62" spans="1:29" s="61" customFormat="1" ht="19.5" customHeight="1">
      <c r="A62" s="59"/>
      <c r="B62" s="976" t="s">
        <v>23</v>
      </c>
      <c r="C62" s="82" t="s">
        <v>1</v>
      </c>
      <c r="D62" s="241">
        <f>IF('2_入力シート(2)'!D7&lt;&gt;"",'2_入力シート(2)'!D7,"")</f>
        <v>33</v>
      </c>
      <c r="E62" s="275">
        <f>IF('2_入力シート(2)'!E7&lt;&gt;"",'2_入力シート(2)'!E7,"")</f>
        <v>56.1</v>
      </c>
      <c r="F62" s="276">
        <f>IF('2_入力シート(2)'!F7&lt;&gt;"",'2_入力シート(2)'!F7,"")</f>
        <v>50.4</v>
      </c>
      <c r="G62" s="276">
        <f>IF('2_入力シート(2)'!G7&lt;&gt;"",'2_入力シート(2)'!G7,"")</f>
        <v>49.1</v>
      </c>
      <c r="H62" s="276">
        <f>IF('2_入力シート(2)'!H7&lt;&gt;"",'2_入力シート(2)'!H7,"")</f>
        <v>52.3</v>
      </c>
      <c r="I62" s="277">
        <f>IF('2_入力シート(2)'!I7&lt;&gt;"",'2_入力シート(2)'!I7,"")</f>
        <v>53.6</v>
      </c>
      <c r="J62" s="275">
        <f>IF('2_入力シート(2)'!J7&lt;&gt;"",'2_入力シート(2)'!J7,"")</f>
        <v>5.7</v>
      </c>
      <c r="K62" s="276">
        <f>IF('2_入力シート(2)'!K7&lt;&gt;"",'2_入力シート(2)'!K7,"")</f>
        <v>5.6</v>
      </c>
      <c r="L62" s="276">
        <f>IF('2_入力シート(2)'!L7&lt;&gt;"",'2_入力シート(2)'!L7,"")</f>
        <v>16.5</v>
      </c>
      <c r="M62" s="276">
        <f>IF('2_入力シート(2)'!M7&lt;&gt;"",'2_入力シート(2)'!M7,"")</f>
        <v>6.1</v>
      </c>
      <c r="N62" s="277">
        <f>IF('2_入力シート(2)'!N7&lt;&gt;"",'2_入力シート(2)'!N7,"")</f>
        <v>9.9</v>
      </c>
      <c r="O62" s="59"/>
      <c r="P62" s="60"/>
      <c r="Q62" s="60"/>
      <c r="R62" s="60"/>
      <c r="S62" s="60"/>
      <c r="T62" s="60"/>
      <c r="U62" s="60"/>
      <c r="V62" s="60"/>
      <c r="W62" s="60"/>
      <c r="X62" s="60"/>
      <c r="Y62" s="60"/>
      <c r="Z62" s="60"/>
      <c r="AA62" s="60"/>
      <c r="AB62" s="60"/>
      <c r="AC62" s="60"/>
    </row>
    <row r="63" spans="1:29" s="87" customFormat="1" ht="19.5" customHeight="1">
      <c r="A63" s="59"/>
      <c r="B63" s="977"/>
      <c r="C63" s="83" t="s">
        <v>0</v>
      </c>
      <c r="D63" s="84" t="str">
        <f>IF('2_入力シート(2)'!D8&lt;&gt;"",'2_入力シート(2)'!D8,"")</f>
        <v>―</v>
      </c>
      <c r="E63" s="111" t="str">
        <f>IF('2_入力シート(2)'!E8&lt;&gt;"",'2_入力シート(2)'!E8,"")</f>
        <v/>
      </c>
      <c r="F63" s="111" t="str">
        <f>IF('2_入力シート(2)'!F8&lt;&gt;"",'2_入力シート(2)'!F8,"")</f>
        <v/>
      </c>
      <c r="G63" s="111" t="str">
        <f>IF('2_入力シート(2)'!G8&lt;&gt;"",'2_入力シート(2)'!G8,"")</f>
        <v/>
      </c>
      <c r="H63" s="111" t="str">
        <f>IF('2_入力シート(2)'!H8&lt;&gt;"",'2_入力シート(2)'!H8,"")</f>
        <v/>
      </c>
      <c r="I63" s="112" t="str">
        <f>IF('2_入力シート(2)'!I8&lt;&gt;"",'2_入力シート(2)'!I8,"")</f>
        <v/>
      </c>
      <c r="J63" s="120" t="str">
        <f>IF('2_入力シート(2)'!J8&lt;&gt;"",'2_入力シート(2)'!J8,"")</f>
        <v/>
      </c>
      <c r="K63" s="111" t="str">
        <f>IF('2_入力シート(2)'!K8&lt;&gt;"",'2_入力シート(2)'!K8,"")</f>
        <v/>
      </c>
      <c r="L63" s="111" t="str">
        <f>IF('2_入力シート(2)'!L8&lt;&gt;"",'2_入力シート(2)'!L8,"")</f>
        <v/>
      </c>
      <c r="M63" s="111" t="str">
        <f>IF('2_入力シート(2)'!M8&lt;&gt;"",'2_入力シート(2)'!M8,"")</f>
        <v/>
      </c>
      <c r="N63" s="112" t="str">
        <f>IF('2_入力シート(2)'!N8&lt;&gt;"",'2_入力シート(2)'!N8,"")</f>
        <v/>
      </c>
      <c r="O63" s="59"/>
      <c r="P63" s="85"/>
      <c r="Q63" s="85"/>
      <c r="R63" s="85"/>
      <c r="S63" s="86"/>
      <c r="T63" s="85"/>
      <c r="U63" s="85"/>
      <c r="V63" s="86"/>
      <c r="W63" s="86"/>
      <c r="X63" s="86"/>
      <c r="Y63" s="86"/>
      <c r="Z63" s="86"/>
      <c r="AA63" s="86"/>
      <c r="AB63" s="86"/>
      <c r="AC63" s="86"/>
    </row>
    <row r="64" spans="1:29" s="61" customFormat="1" ht="19.5" customHeight="1">
      <c r="A64" s="59"/>
      <c r="B64" s="88">
        <f>IF('2_入力シート(2)'!B9&lt;&gt;"",'2_入力シート(2)'!B9,"")</f>
        <v>45538</v>
      </c>
      <c r="C64" s="89" t="s">
        <v>2</v>
      </c>
      <c r="D64" s="90" t="str">
        <f>IF('2_入力シート(2)'!D9&lt;&gt;"",'2_入力シート(2)'!D9,"")</f>
        <v>―</v>
      </c>
      <c r="E64" s="118">
        <f>IF('2_入力シート(2)'!E9&lt;&gt;"",'2_入力シート(2)'!E9,"")</f>
        <v>65.2</v>
      </c>
      <c r="F64" s="118">
        <f>IF('2_入力シート(2)'!F9&lt;&gt;"",'2_入力シート(2)'!F9,"")</f>
        <v>42.2</v>
      </c>
      <c r="G64" s="118">
        <f>IF('2_入力シート(2)'!G9&lt;&gt;"",'2_入力シート(2)'!G9,"")</f>
        <v>41.1</v>
      </c>
      <c r="H64" s="118">
        <f>IF('2_入力シート(2)'!H9&lt;&gt;"",'2_入力シート(2)'!H9,"")</f>
        <v>44.5</v>
      </c>
      <c r="I64" s="119">
        <f>IF('2_入力シート(2)'!I9&lt;&gt;"",'2_入力シート(2)'!I9,"")</f>
        <v>45.8</v>
      </c>
      <c r="J64" s="121">
        <f>IF('2_入力シート(2)'!J9&lt;&gt;"",'2_入力シート(2)'!J9,"")</f>
        <v>5.3</v>
      </c>
      <c r="K64" s="118">
        <f>IF('2_入力シート(2)'!K9&lt;&gt;"",'2_入力シート(2)'!K9,"")</f>
        <v>5</v>
      </c>
      <c r="L64" s="118">
        <f>IF('2_入力シート(2)'!L9&lt;&gt;"",'2_入力シート(2)'!L9,"")</f>
        <v>14.8</v>
      </c>
      <c r="M64" s="118">
        <f>IF('2_入力シート(2)'!M9&lt;&gt;"",'2_入力シート(2)'!M9,"")</f>
        <v>4.4000000000000004</v>
      </c>
      <c r="N64" s="119">
        <f>IF('2_入力シート(2)'!N9&lt;&gt;"",'2_入力シート(2)'!N9,"")</f>
        <v>6.9</v>
      </c>
      <c r="O64" s="59"/>
      <c r="P64" s="85"/>
      <c r="Q64" s="85"/>
      <c r="R64" s="85"/>
      <c r="S64" s="60"/>
      <c r="T64" s="85"/>
      <c r="U64" s="85"/>
      <c r="V64" s="60"/>
      <c r="W64" s="60"/>
      <c r="X64" s="60"/>
      <c r="Y64" s="60"/>
      <c r="Z64" s="60"/>
      <c r="AA64" s="60"/>
      <c r="AB64" s="60"/>
      <c r="AC64" s="60"/>
    </row>
    <row r="65" spans="1:29" s="61" customFormat="1" ht="19.5" customHeight="1">
      <c r="A65" s="59"/>
      <c r="B65" s="976" t="s">
        <v>21</v>
      </c>
      <c r="C65" s="82" t="s">
        <v>1</v>
      </c>
      <c r="D65" s="241" t="str">
        <f>IF('2_入力シート(2)'!D10&lt;&gt;"",'2_入力シート(2)'!D10,"")</f>
        <v/>
      </c>
      <c r="E65" s="275" t="str">
        <f>IF('2_入力シート(2)'!E10&lt;&gt;"",'2_入力シート(2)'!E10,"")</f>
        <v/>
      </c>
      <c r="F65" s="276" t="str">
        <f>IF('2_入力シート(2)'!F10&lt;&gt;"",'2_入力シート(2)'!F10,"")</f>
        <v/>
      </c>
      <c r="G65" s="276" t="str">
        <f>IF('2_入力シート(2)'!G10&lt;&gt;"",'2_入力シート(2)'!G10,"")</f>
        <v/>
      </c>
      <c r="H65" s="276" t="str">
        <f>IF('2_入力シート(2)'!H10&lt;&gt;"",'2_入力シート(2)'!H10,"")</f>
        <v/>
      </c>
      <c r="I65" s="277" t="str">
        <f>IF('2_入力シート(2)'!I10&lt;&gt;"",'2_入力シート(2)'!I10,"")</f>
        <v/>
      </c>
      <c r="J65" s="275" t="str">
        <f>IF('2_入力シート(2)'!J10&lt;&gt;"",'2_入力シート(2)'!J10,"")</f>
        <v/>
      </c>
      <c r="K65" s="276" t="str">
        <f>IF('2_入力シート(2)'!K10&lt;&gt;"",'2_入力シート(2)'!K10,"")</f>
        <v/>
      </c>
      <c r="L65" s="276" t="str">
        <f>IF('2_入力シート(2)'!L10&lt;&gt;"",'2_入力シート(2)'!L10,"")</f>
        <v/>
      </c>
      <c r="M65" s="276" t="str">
        <f>IF('2_入力シート(2)'!M10&lt;&gt;"",'2_入力シート(2)'!M10,"")</f>
        <v/>
      </c>
      <c r="N65" s="277" t="str">
        <f>IF('2_入力シート(2)'!N10&lt;&gt;"",'2_入力シート(2)'!N10,"")</f>
        <v/>
      </c>
      <c r="O65" s="59"/>
      <c r="P65" s="85"/>
      <c r="Q65" s="85"/>
      <c r="R65" s="85"/>
      <c r="S65" s="60"/>
      <c r="T65" s="85"/>
      <c r="U65" s="85"/>
      <c r="V65" s="60"/>
      <c r="W65" s="60"/>
      <c r="X65" s="60"/>
      <c r="Y65" s="60"/>
      <c r="Z65" s="60"/>
      <c r="AA65" s="60"/>
      <c r="AB65" s="60"/>
      <c r="AC65" s="60"/>
    </row>
    <row r="66" spans="1:29" s="61" customFormat="1" ht="19.5" customHeight="1">
      <c r="A66" s="59"/>
      <c r="B66" s="977"/>
      <c r="C66" s="83" t="s">
        <v>0</v>
      </c>
      <c r="D66" s="84" t="str">
        <f>IF('2_入力シート(2)'!D11&lt;&gt;"",'2_入力シート(2)'!D11,"")</f>
        <v>―</v>
      </c>
      <c r="E66" s="120" t="str">
        <f>IF('2_入力シート(2)'!E11&lt;&gt;"",'2_入力シート(2)'!E11,"")</f>
        <v/>
      </c>
      <c r="F66" s="111" t="str">
        <f>IF('2_入力シート(2)'!F11&lt;&gt;"",'2_入力シート(2)'!F11,"")</f>
        <v/>
      </c>
      <c r="G66" s="111" t="str">
        <f>IF('2_入力シート(2)'!G11&lt;&gt;"",'2_入力シート(2)'!G11,"")</f>
        <v/>
      </c>
      <c r="H66" s="111" t="str">
        <f>IF('2_入力シート(2)'!H11&lt;&gt;"",'2_入力シート(2)'!H11,"")</f>
        <v/>
      </c>
      <c r="I66" s="112" t="str">
        <f>IF('2_入力シート(2)'!I11&lt;&gt;"",'2_入力シート(2)'!I11,"")</f>
        <v/>
      </c>
      <c r="J66" s="120" t="str">
        <f>IF('2_入力シート(2)'!J11&lt;&gt;"",'2_入力シート(2)'!J11,"")</f>
        <v/>
      </c>
      <c r="K66" s="111" t="str">
        <f>IF('2_入力シート(2)'!K11&lt;&gt;"",'2_入力シート(2)'!K11,"")</f>
        <v/>
      </c>
      <c r="L66" s="111" t="str">
        <f>IF('2_入力シート(2)'!L11&lt;&gt;"",'2_入力シート(2)'!L11,"")</f>
        <v/>
      </c>
      <c r="M66" s="111" t="str">
        <f>IF('2_入力シート(2)'!M11&lt;&gt;"",'2_入力シート(2)'!M11,"")</f>
        <v/>
      </c>
      <c r="N66" s="112" t="str">
        <f>IF('2_入力シート(2)'!N11&lt;&gt;"",'2_入力シート(2)'!N11,"")</f>
        <v/>
      </c>
      <c r="O66" s="59"/>
      <c r="P66" s="85"/>
      <c r="Q66" s="85"/>
      <c r="R66" s="85"/>
      <c r="S66" s="60"/>
      <c r="T66" s="85"/>
      <c r="U66" s="85"/>
      <c r="V66" s="60"/>
      <c r="W66" s="60"/>
      <c r="X66" s="60"/>
      <c r="Y66" s="60"/>
      <c r="Z66" s="60"/>
      <c r="AA66" s="60"/>
      <c r="AB66" s="60"/>
      <c r="AC66" s="60"/>
    </row>
    <row r="67" spans="1:29" s="61" customFormat="1" ht="19.5" customHeight="1">
      <c r="A67" s="59"/>
      <c r="B67" s="88">
        <f>IF('2_入力シート(2)'!B12&lt;&gt;"",'2_入力シート(2)'!B12,"")</f>
        <v>45300</v>
      </c>
      <c r="C67" s="89" t="s">
        <v>2</v>
      </c>
      <c r="D67" s="90" t="str">
        <f>IF('2_入力シート(2)'!D12&lt;&gt;"",'2_入力シート(2)'!D12,"")</f>
        <v>―</v>
      </c>
      <c r="E67" s="121" t="str">
        <f>IF('2_入力シート(2)'!E12&lt;&gt;"",'2_入力シート(2)'!E12,"")</f>
        <v/>
      </c>
      <c r="F67" s="118" t="str">
        <f>IF('2_入力シート(2)'!F12&lt;&gt;"",'2_入力シート(2)'!F12,"")</f>
        <v/>
      </c>
      <c r="G67" s="118" t="str">
        <f>IF('2_入力シート(2)'!G12&lt;&gt;"",'2_入力シート(2)'!G12,"")</f>
        <v/>
      </c>
      <c r="H67" s="118" t="str">
        <f>IF('2_入力シート(2)'!H12&lt;&gt;"",'2_入力シート(2)'!H12,"")</f>
        <v/>
      </c>
      <c r="I67" s="119" t="str">
        <f>IF('2_入力シート(2)'!I12&lt;&gt;"",'2_入力シート(2)'!I12,"")</f>
        <v/>
      </c>
      <c r="J67" s="121" t="str">
        <f>IF('2_入力シート(2)'!J12&lt;&gt;"",'2_入力シート(2)'!J12,"")</f>
        <v/>
      </c>
      <c r="K67" s="118" t="str">
        <f>IF('2_入力シート(2)'!K12&lt;&gt;"",'2_入力シート(2)'!K12,"")</f>
        <v/>
      </c>
      <c r="L67" s="118" t="str">
        <f>IF('2_入力シート(2)'!L12&lt;&gt;"",'2_入力シート(2)'!L12,"")</f>
        <v/>
      </c>
      <c r="M67" s="118" t="str">
        <f>IF('2_入力シート(2)'!M12&lt;&gt;"",'2_入力シート(2)'!M12,"")</f>
        <v/>
      </c>
      <c r="N67" s="119" t="str">
        <f>IF('2_入力シート(2)'!N12&lt;&gt;"",'2_入力シート(2)'!N12,"")</f>
        <v/>
      </c>
      <c r="O67" s="59"/>
      <c r="P67" s="85"/>
      <c r="Q67" s="85"/>
      <c r="R67" s="85"/>
      <c r="S67" s="60"/>
      <c r="T67" s="85"/>
      <c r="U67" s="85"/>
      <c r="V67" s="60"/>
      <c r="W67" s="60"/>
      <c r="X67" s="60"/>
      <c r="Y67" s="60"/>
      <c r="Z67" s="60"/>
      <c r="AA67" s="60"/>
      <c r="AB67" s="60"/>
      <c r="AC67" s="60"/>
    </row>
    <row r="68" spans="1:29" s="61" customFormat="1" ht="19.5" customHeight="1">
      <c r="A68" s="59"/>
      <c r="B68" s="976" t="s">
        <v>22</v>
      </c>
      <c r="C68" s="82" t="s">
        <v>1</v>
      </c>
      <c r="D68" s="241" t="str">
        <f>IF('2_入力シート(2)'!D13&lt;&gt;"",'2_入力シート(2)'!D13,"")</f>
        <v/>
      </c>
      <c r="E68" s="375" t="str">
        <f>IF('2_入力シート(2)'!E13&lt;&gt;"",'2_入力シート(2)'!E13,"")</f>
        <v/>
      </c>
      <c r="F68" s="276" t="str">
        <f>IF('2_入力シート(2)'!F13&lt;&gt;"",'2_入力シート(2)'!F13,"")</f>
        <v/>
      </c>
      <c r="G68" s="375" t="str">
        <f>IF('2_入力シート(2)'!G13&lt;&gt;"",'2_入力シート(2)'!G13,"")</f>
        <v/>
      </c>
      <c r="H68" s="276" t="str">
        <f>IF('2_入力シート(2)'!H13&lt;&gt;"",'2_入力シート(2)'!H13,"")</f>
        <v/>
      </c>
      <c r="I68" s="376" t="str">
        <f>IF('2_入力シート(2)'!I13&lt;&gt;"",'2_入力シート(2)'!I13,"")</f>
        <v/>
      </c>
      <c r="J68" s="375" t="str">
        <f>IF('2_入力シート(2)'!J13&lt;&gt;"",'2_入力シート(2)'!J13,"")</f>
        <v/>
      </c>
      <c r="K68" s="276" t="str">
        <f>IF('2_入力シート(2)'!K13&lt;&gt;"",'2_入力シート(2)'!K13,"")</f>
        <v/>
      </c>
      <c r="L68" s="375" t="str">
        <f>IF('2_入力シート(2)'!L13&lt;&gt;"",'2_入力シート(2)'!L13,"")</f>
        <v/>
      </c>
      <c r="M68" s="276" t="str">
        <f>IF('2_入力シート(2)'!M13&lt;&gt;"",'2_入力シート(2)'!M13,"")</f>
        <v/>
      </c>
      <c r="N68" s="376" t="str">
        <f>IF('2_入力シート(2)'!N13&lt;&gt;"",'2_入力シート(2)'!N13,"")</f>
        <v/>
      </c>
      <c r="O68" s="59"/>
      <c r="P68" s="60"/>
      <c r="Q68" s="60"/>
      <c r="R68" s="60"/>
      <c r="S68" s="60"/>
      <c r="T68" s="60"/>
      <c r="U68" s="60"/>
      <c r="V68" s="60"/>
      <c r="W68" s="60"/>
      <c r="X68" s="60"/>
      <c r="Y68" s="60"/>
      <c r="Z68" s="60"/>
      <c r="AA68" s="60"/>
      <c r="AB68" s="60"/>
      <c r="AC68" s="60"/>
    </row>
    <row r="69" spans="1:29" s="61" customFormat="1" ht="19.5" customHeight="1">
      <c r="A69" s="59"/>
      <c r="B69" s="977"/>
      <c r="C69" s="83" t="s">
        <v>0</v>
      </c>
      <c r="D69" s="84" t="str">
        <f>IF('2_入力シート(2)'!D14&lt;&gt;"",'2_入力シート(2)'!D14,"")</f>
        <v>―</v>
      </c>
      <c r="E69" s="377" t="str">
        <f>IF('2_入力シート(2)'!E14&lt;&gt;"",'2_入力シート(2)'!E14,"")</f>
        <v/>
      </c>
      <c r="F69" s="111" t="str">
        <f>IF('2_入力シート(2)'!F14&lt;&gt;"",'2_入力シート(2)'!F14,"")</f>
        <v/>
      </c>
      <c r="G69" s="377" t="str">
        <f>IF('2_入力シート(2)'!G14&lt;&gt;"",'2_入力シート(2)'!G14,"")</f>
        <v/>
      </c>
      <c r="H69" s="111" t="str">
        <f>IF('2_入力シート(2)'!H14&lt;&gt;"",'2_入力シート(2)'!H14,"")</f>
        <v/>
      </c>
      <c r="I69" s="378" t="str">
        <f>IF('2_入力シート(2)'!I14&lt;&gt;"",'2_入力シート(2)'!I14,"")</f>
        <v/>
      </c>
      <c r="J69" s="377" t="str">
        <f>IF('2_入力シート(2)'!J14&lt;&gt;"",'2_入力シート(2)'!J14,"")</f>
        <v/>
      </c>
      <c r="K69" s="111" t="str">
        <f>IF('2_入力シート(2)'!K14&lt;&gt;"",'2_入力シート(2)'!K14,"")</f>
        <v/>
      </c>
      <c r="L69" s="377" t="str">
        <f>IF('2_入力シート(2)'!L14&lt;&gt;"",'2_入力シート(2)'!L14,"")</f>
        <v/>
      </c>
      <c r="M69" s="111" t="str">
        <f>IF('2_入力シート(2)'!M14&lt;&gt;"",'2_入力シート(2)'!M14,"")</f>
        <v/>
      </c>
      <c r="N69" s="378" t="str">
        <f>IF('2_入力シート(2)'!N14&lt;&gt;"",'2_入力シート(2)'!N14,"")</f>
        <v/>
      </c>
      <c r="O69" s="59"/>
      <c r="P69" s="60"/>
      <c r="Q69" s="60"/>
      <c r="R69" s="60"/>
      <c r="S69" s="60"/>
      <c r="T69" s="60"/>
      <c r="U69" s="60"/>
      <c r="V69" s="60"/>
      <c r="W69" s="60"/>
      <c r="X69" s="60"/>
      <c r="Y69" s="60"/>
      <c r="Z69" s="60"/>
      <c r="AA69" s="60"/>
      <c r="AB69" s="60"/>
      <c r="AC69" s="60"/>
    </row>
    <row r="70" spans="1:29" s="61" customFormat="1" ht="19.5" customHeight="1">
      <c r="A70" s="59"/>
      <c r="B70" s="88">
        <f>IF('2_入力シート(2)'!B15&lt;&gt;"",'2_入力シート(2)'!B15,"")</f>
        <v>45300</v>
      </c>
      <c r="C70" s="89" t="s">
        <v>2</v>
      </c>
      <c r="D70" s="90" t="str">
        <f>IF('2_入力シート(2)'!D15&lt;&gt;"",'2_入力シート(2)'!D15,"")</f>
        <v>―</v>
      </c>
      <c r="E70" s="379" t="str">
        <f>IF('2_入力シート(2)'!E15&lt;&gt;"",'2_入力シート(2)'!E15,"")</f>
        <v/>
      </c>
      <c r="F70" s="118" t="str">
        <f>IF('2_入力シート(2)'!F15&lt;&gt;"",'2_入力シート(2)'!F15,"")</f>
        <v>―</v>
      </c>
      <c r="G70" s="379" t="str">
        <f>IF('2_入力シート(2)'!G15&lt;&gt;"",'2_入力シート(2)'!G15,"")</f>
        <v/>
      </c>
      <c r="H70" s="118" t="str">
        <f>IF('2_入力シート(2)'!H15&lt;&gt;"",'2_入力シート(2)'!H15,"")</f>
        <v>―</v>
      </c>
      <c r="I70" s="380" t="str">
        <f>IF('2_入力シート(2)'!I15&lt;&gt;"",'2_入力シート(2)'!I15,"")</f>
        <v/>
      </c>
      <c r="J70" s="379" t="str">
        <f>IF('2_入力シート(2)'!J15&lt;&gt;"",'2_入力シート(2)'!J15,"")</f>
        <v/>
      </c>
      <c r="K70" s="118" t="str">
        <f>IF('2_入力シート(2)'!K15&lt;&gt;"",'2_入力シート(2)'!K15,"")</f>
        <v>―</v>
      </c>
      <c r="L70" s="121" t="str">
        <f>IF('2_入力シート(2)'!L15&lt;&gt;"",'2_入力シート(2)'!L15,"")</f>
        <v/>
      </c>
      <c r="M70" s="118" t="str">
        <f>IF('2_入力シート(2)'!M15&lt;&gt;"",'2_入力シート(2)'!M15,"")</f>
        <v>―</v>
      </c>
      <c r="N70" s="119" t="str">
        <f>IF('2_入力シート(2)'!N15&lt;&gt;"",'2_入力シート(2)'!N15,"")</f>
        <v/>
      </c>
      <c r="O70" s="59"/>
      <c r="P70" s="60"/>
      <c r="Q70" s="60"/>
      <c r="R70" s="60"/>
      <c r="S70" s="60"/>
      <c r="T70" s="60"/>
      <c r="U70" s="60"/>
      <c r="V70" s="60"/>
      <c r="W70" s="60"/>
      <c r="X70" s="60"/>
      <c r="Y70" s="60"/>
      <c r="Z70" s="60"/>
      <c r="AA70" s="60"/>
      <c r="AB70" s="60"/>
      <c r="AC70" s="60"/>
    </row>
    <row r="71" spans="1:29" s="61" customFormat="1" ht="19.5" customHeight="1">
      <c r="A71" s="59"/>
      <c r="B71" s="363"/>
      <c r="C71" s="364"/>
      <c r="D71" s="59"/>
      <c r="E71" s="364" t="s">
        <v>8</v>
      </c>
      <c r="F71" s="365" t="s">
        <v>179</v>
      </c>
      <c r="G71" s="59"/>
      <c r="H71" s="365"/>
      <c r="I71" s="365"/>
      <c r="J71" s="365"/>
      <c r="K71" s="365"/>
      <c r="L71" s="365"/>
      <c r="M71" s="365"/>
      <c r="N71" s="59"/>
      <c r="O71" s="59"/>
      <c r="P71" s="60"/>
      <c r="Q71" s="60"/>
      <c r="R71" s="60"/>
      <c r="S71" s="60"/>
      <c r="T71" s="60"/>
      <c r="U71" s="60"/>
      <c r="V71" s="60"/>
      <c r="W71" s="60"/>
      <c r="X71" s="60"/>
      <c r="Y71" s="60"/>
      <c r="Z71" s="60"/>
      <c r="AA71" s="60"/>
      <c r="AB71" s="60"/>
      <c r="AC71" s="60"/>
    </row>
    <row r="72" spans="1:29" s="61" customFormat="1" ht="19.5" customHeight="1">
      <c r="A72" s="59"/>
      <c r="B72" s="363"/>
      <c r="C72" s="364"/>
      <c r="D72" s="59"/>
      <c r="E72" s="364" t="s">
        <v>113</v>
      </c>
      <c r="F72" s="365" t="str">
        <f>IF('2_入力シート(2)'!$E$19&lt;&gt;"","　１年生の理科は"&amp;'2_入力シート(2)'!$E$19&amp;"的領域を選択","")</f>
        <v/>
      </c>
      <c r="G72" s="59"/>
      <c r="H72" s="365"/>
      <c r="I72" s="365"/>
      <c r="J72" s="365"/>
      <c r="K72" s="365"/>
      <c r="L72" s="365"/>
      <c r="M72" s="365"/>
      <c r="N72" s="59"/>
      <c r="O72" s="59"/>
      <c r="P72" s="60"/>
      <c r="Q72" s="60"/>
      <c r="R72" s="60"/>
      <c r="S72" s="60"/>
      <c r="T72" s="60"/>
      <c r="U72" s="60"/>
      <c r="V72" s="60"/>
      <c r="W72" s="60"/>
      <c r="X72" s="60"/>
      <c r="Y72" s="60"/>
      <c r="Z72" s="60"/>
      <c r="AA72" s="60"/>
      <c r="AB72" s="60"/>
      <c r="AC72" s="60"/>
    </row>
    <row r="73" spans="1:29" s="61" customFormat="1" ht="19.5" customHeight="1">
      <c r="A73" s="59"/>
      <c r="B73" s="363"/>
      <c r="C73" s="364"/>
      <c r="D73" s="59"/>
      <c r="E73" s="364" t="s">
        <v>8</v>
      </c>
      <c r="F73" s="365" t="str">
        <f>IF(AND('2_入力シート(2)'!$E$21&lt;&gt;"",'2_入力シート(2)'!$J$21&lt;&gt;""),"　２年生の社会は"&amp;'2_入力シート(2)'!$E$21&amp;"問題を選択　２年生の理科は"&amp;'2_入力シート(2)'!$J$21&amp;"問題を選択","")</f>
        <v/>
      </c>
      <c r="G73" s="59"/>
      <c r="H73" s="91"/>
      <c r="I73" s="91"/>
      <c r="J73" s="91"/>
      <c r="K73" s="91"/>
      <c r="L73" s="91"/>
      <c r="M73" s="91"/>
      <c r="N73" s="59"/>
      <c r="O73" s="59"/>
      <c r="P73" s="60"/>
      <c r="Q73" s="60"/>
      <c r="R73" s="60"/>
      <c r="S73" s="60"/>
      <c r="T73" s="60"/>
      <c r="U73" s="60"/>
      <c r="V73" s="60"/>
      <c r="W73" s="60"/>
      <c r="X73" s="60"/>
      <c r="Y73" s="60"/>
      <c r="Z73" s="60"/>
      <c r="AA73" s="60"/>
      <c r="AB73" s="60"/>
      <c r="AC73" s="60"/>
    </row>
    <row r="74" spans="1:29" ht="18" customHeight="1">
      <c r="A74" s="3"/>
      <c r="B74" s="12"/>
      <c r="C74" s="12"/>
      <c r="D74" s="12"/>
      <c r="E74" s="364" t="s">
        <v>8</v>
      </c>
      <c r="F74" s="365" t="str">
        <f>IF('2_入力シート(2)'!$E$23&lt;&gt;"","　３年生の理科は"&amp;'2_入力シート(2)'!$E$23&amp;"問題を選択","")</f>
        <v>　３年生の理科はC問題を選択</v>
      </c>
      <c r="G74" s="12"/>
      <c r="H74" s="12"/>
      <c r="I74" s="12"/>
      <c r="J74" s="12"/>
      <c r="K74" s="12"/>
      <c r="L74" s="12"/>
      <c r="M74" s="12"/>
      <c r="N74" s="12"/>
      <c r="O74" s="3"/>
    </row>
    <row r="75" spans="1:29" ht="19.5" customHeight="1">
      <c r="A75" s="13"/>
      <c r="B75" s="13" t="s">
        <v>244</v>
      </c>
      <c r="C75" s="13"/>
      <c r="D75" s="13"/>
      <c r="E75" s="13"/>
      <c r="F75" s="13"/>
      <c r="G75" s="13"/>
      <c r="H75" s="13"/>
      <c r="I75" s="13"/>
      <c r="J75" s="13"/>
      <c r="K75" s="13"/>
      <c r="L75" s="13"/>
      <c r="M75" s="13"/>
      <c r="N75" s="91"/>
      <c r="O75" s="13"/>
      <c r="P75" s="9"/>
      <c r="Q75" s="9"/>
      <c r="R75" s="9"/>
      <c r="S75" s="9"/>
      <c r="T75" s="9"/>
      <c r="U75" s="9"/>
    </row>
    <row r="76" spans="1:29" s="61" customFormat="1" ht="19.5" customHeight="1">
      <c r="A76" s="91"/>
      <c r="B76" s="976" t="s">
        <v>7</v>
      </c>
      <c r="C76" s="976"/>
      <c r="D76" s="980" t="s">
        <v>16</v>
      </c>
      <c r="E76" s="1003" t="s">
        <v>285</v>
      </c>
      <c r="F76" s="992"/>
      <c r="G76" s="1005" t="s">
        <v>286</v>
      </c>
      <c r="H76" s="1006"/>
      <c r="I76" s="991" t="s">
        <v>287</v>
      </c>
      <c r="J76" s="992"/>
      <c r="K76" s="991" t="s">
        <v>288</v>
      </c>
      <c r="L76" s="995"/>
      <c r="M76" s="91"/>
      <c r="N76" s="91"/>
      <c r="O76" s="91"/>
      <c r="P76" s="60"/>
      <c r="Q76" s="60"/>
      <c r="R76" s="60"/>
      <c r="S76" s="60"/>
      <c r="T76" s="60"/>
      <c r="U76" s="60"/>
      <c r="V76" s="60"/>
      <c r="W76" s="60"/>
      <c r="X76" s="60"/>
      <c r="Y76" s="60"/>
      <c r="Z76" s="60"/>
      <c r="AA76" s="60"/>
      <c r="AB76" s="60"/>
      <c r="AC76" s="60"/>
    </row>
    <row r="77" spans="1:29" s="61" customFormat="1" ht="19.5" customHeight="1">
      <c r="A77" s="91"/>
      <c r="B77" s="977"/>
      <c r="C77" s="986"/>
      <c r="D77" s="987"/>
      <c r="E77" s="1004"/>
      <c r="F77" s="994"/>
      <c r="G77" s="1007"/>
      <c r="H77" s="1008"/>
      <c r="I77" s="993"/>
      <c r="J77" s="994"/>
      <c r="K77" s="993"/>
      <c r="L77" s="996"/>
      <c r="M77" s="91"/>
      <c r="N77" s="91"/>
      <c r="O77" s="91"/>
      <c r="P77" s="60"/>
      <c r="Q77" s="60"/>
      <c r="R77" s="60"/>
      <c r="S77" s="60"/>
      <c r="T77" s="60"/>
      <c r="U77" s="60"/>
      <c r="V77" s="60"/>
      <c r="W77" s="60"/>
      <c r="X77" s="60"/>
      <c r="Y77" s="60"/>
      <c r="Z77" s="60"/>
      <c r="AA77" s="60"/>
      <c r="AB77" s="60"/>
      <c r="AC77" s="60"/>
    </row>
    <row r="78" spans="1:29" s="61" customFormat="1" ht="19.5" customHeight="1">
      <c r="A78" s="91"/>
      <c r="B78" s="984" t="s">
        <v>27</v>
      </c>
      <c r="C78" s="385"/>
      <c r="D78" s="987"/>
      <c r="E78" s="1004"/>
      <c r="F78" s="994"/>
      <c r="G78" s="1007"/>
      <c r="H78" s="1008"/>
      <c r="I78" s="993"/>
      <c r="J78" s="994"/>
      <c r="K78" s="993"/>
      <c r="L78" s="996"/>
      <c r="M78" s="91"/>
      <c r="N78" s="91"/>
      <c r="O78" s="91"/>
      <c r="P78" s="60"/>
      <c r="Q78" s="60"/>
      <c r="R78" s="60"/>
      <c r="S78" s="60"/>
      <c r="T78" s="60"/>
      <c r="U78" s="60"/>
      <c r="V78" s="60"/>
      <c r="W78" s="60"/>
      <c r="X78" s="60"/>
      <c r="Y78" s="60"/>
      <c r="Z78" s="60"/>
      <c r="AA78" s="60"/>
      <c r="AB78" s="60"/>
      <c r="AC78" s="60"/>
    </row>
    <row r="79" spans="1:29" s="61" customFormat="1" ht="19.5" customHeight="1">
      <c r="A79" s="91"/>
      <c r="B79" s="985"/>
      <c r="C79" s="386"/>
      <c r="D79" s="988"/>
      <c r="E79" s="997" t="s">
        <v>246</v>
      </c>
      <c r="F79" s="998"/>
      <c r="G79" s="999" t="s">
        <v>246</v>
      </c>
      <c r="H79" s="1000"/>
      <c r="I79" s="1001" t="s">
        <v>246</v>
      </c>
      <c r="J79" s="998"/>
      <c r="K79" s="1001" t="s">
        <v>246</v>
      </c>
      <c r="L79" s="1002"/>
      <c r="M79" s="91"/>
      <c r="N79" s="91"/>
      <c r="O79" s="91"/>
      <c r="P79" s="60"/>
      <c r="Q79" s="60"/>
      <c r="R79" s="60"/>
      <c r="S79" s="60"/>
      <c r="T79" s="60"/>
      <c r="U79" s="60"/>
      <c r="V79" s="60"/>
      <c r="W79" s="60"/>
      <c r="X79" s="60"/>
      <c r="Y79" s="60"/>
      <c r="Z79" s="60"/>
      <c r="AA79" s="60"/>
      <c r="AB79" s="60"/>
      <c r="AC79" s="60"/>
    </row>
    <row r="80" spans="1:29" s="61" customFormat="1" ht="19.5" customHeight="1">
      <c r="A80" s="91"/>
      <c r="B80" s="384" t="s">
        <v>23</v>
      </c>
      <c r="C80" s="384" t="s">
        <v>1</v>
      </c>
      <c r="D80" s="278" t="str">
        <f>IF('2_入力シート(2)'!$D$30&lt;&gt;"",'2_入力シート(2)'!$D$30,"")</f>
        <v/>
      </c>
      <c r="E80" s="1009" t="str">
        <f>IF('2_入力シート(2)'!$E$30&lt;&gt;"",'2_入力シート(2)'!$E$30,"")</f>
        <v/>
      </c>
      <c r="F80" s="1010"/>
      <c r="G80" s="1011" t="str">
        <f>IF('2_入力シート(2)'!$G$30&lt;&gt;"",'2_入力シート(2)'!$G$30,"")</f>
        <v/>
      </c>
      <c r="H80" s="1010"/>
      <c r="I80" s="1011" t="str">
        <f>IF('2_入力シート(2)'!$I$30&lt;&gt;"",'2_入力シート(2)'!$I$30,"")</f>
        <v/>
      </c>
      <c r="J80" s="1010"/>
      <c r="K80" s="1011" t="str">
        <f>IF('2_入力シート(2)'!$K$30&lt;&gt;"",'2_入力シート(2)'!$K$30,"")</f>
        <v/>
      </c>
      <c r="L80" s="1012"/>
      <c r="M80" s="91"/>
      <c r="N80" s="91"/>
      <c r="O80" s="91"/>
      <c r="P80" s="60"/>
      <c r="Q80" s="60"/>
      <c r="R80" s="60"/>
      <c r="S80" s="60"/>
      <c r="T80" s="60"/>
      <c r="U80" s="60"/>
      <c r="V80" s="60"/>
      <c r="W80" s="60"/>
      <c r="X80" s="60"/>
      <c r="Y80" s="60"/>
      <c r="Z80" s="60"/>
      <c r="AA80" s="60"/>
      <c r="AB80" s="60"/>
      <c r="AC80" s="60"/>
    </row>
    <row r="81" spans="1:29" s="87" customFormat="1" ht="19.5" customHeight="1">
      <c r="A81" s="91"/>
      <c r="B81" s="92" t="str">
        <f>IF('2_入力シート(2)'!$B$31&lt;&gt;"",'2_入力シート(2)'!$B$31,"")</f>
        <v/>
      </c>
      <c r="C81" s="78" t="s">
        <v>0</v>
      </c>
      <c r="D81" s="90" t="str">
        <f>IF('2_入力シート(2)'!$D$31&lt;&gt;"",'2_入力シート(2)'!$D$31,"")</f>
        <v>―</v>
      </c>
      <c r="E81" s="1013" t="str">
        <f>IF('2_入力シート(2)'!$E$31&lt;&gt;"",'2_入力シート(2)'!$E$31,"")</f>
        <v/>
      </c>
      <c r="F81" s="1014"/>
      <c r="G81" s="1015" t="str">
        <f>IF('2_入力シート(2)'!$G$31&lt;&gt;"",'2_入力シート(2)'!$G$31,"")</f>
        <v/>
      </c>
      <c r="H81" s="1014"/>
      <c r="I81" s="1015" t="str">
        <f>IF('2_入力シート(2)'!$I$31&lt;&gt;"",'2_入力シート(2)'!$I$31,"")</f>
        <v/>
      </c>
      <c r="J81" s="1014"/>
      <c r="K81" s="1015" t="str">
        <f>IF('2_入力シート(2)'!$K$31&lt;&gt;"",'2_入力シート(2)'!$K$31,"")</f>
        <v/>
      </c>
      <c r="L81" s="1016"/>
      <c r="M81" s="91"/>
      <c r="N81" s="91"/>
      <c r="O81" s="91"/>
      <c r="P81" s="60"/>
      <c r="Q81" s="60"/>
      <c r="R81" s="60"/>
      <c r="S81" s="60"/>
      <c r="T81" s="60"/>
      <c r="U81" s="60"/>
      <c r="V81" s="60"/>
      <c r="W81" s="86"/>
      <c r="X81" s="86"/>
      <c r="Y81" s="86"/>
      <c r="Z81" s="86"/>
      <c r="AA81" s="86"/>
      <c r="AB81" s="86"/>
      <c r="AC81" s="86"/>
    </row>
    <row r="82" spans="1:29" ht="15" customHeight="1">
      <c r="A82" s="3"/>
      <c r="B82" s="12"/>
      <c r="C82" s="12"/>
      <c r="D82" s="12"/>
      <c r="E82" s="12"/>
      <c r="F82" s="12"/>
      <c r="G82" s="12"/>
      <c r="H82" s="12"/>
      <c r="I82" s="12"/>
      <c r="J82" s="12"/>
      <c r="K82" s="12"/>
      <c r="L82" s="12"/>
      <c r="M82" s="12"/>
      <c r="N82" s="12"/>
      <c r="O82" s="3"/>
    </row>
    <row r="83" spans="1:29" ht="28" customHeight="1">
      <c r="A83" s="3"/>
      <c r="B83" s="29"/>
      <c r="C83" s="23"/>
      <c r="D83" s="16"/>
      <c r="E83" s="17"/>
      <c r="F83" s="18"/>
      <c r="G83" s="19"/>
      <c r="H83" s="14"/>
      <c r="I83" s="20"/>
      <c r="J83" s="21"/>
      <c r="K83" s="21"/>
      <c r="L83" s="21"/>
      <c r="M83" s="21"/>
      <c r="N83" s="22"/>
      <c r="O83" s="3"/>
    </row>
    <row r="84" spans="1:29" s="7" customFormat="1" ht="28" customHeight="1">
      <c r="B84" s="10"/>
      <c r="C84" s="10"/>
      <c r="D84" s="10"/>
      <c r="E84" s="10"/>
      <c r="F84" s="10"/>
      <c r="G84" s="10"/>
      <c r="H84" s="10"/>
      <c r="I84" s="10"/>
      <c r="J84" s="10"/>
      <c r="K84" s="10"/>
      <c r="L84" s="10"/>
      <c r="M84" s="10"/>
      <c r="N84" s="10"/>
    </row>
    <row r="85" spans="1:29" s="7" customFormat="1" ht="28" customHeight="1">
      <c r="B85" s="10"/>
      <c r="C85" s="10"/>
      <c r="D85" s="10"/>
      <c r="E85" s="10"/>
      <c r="F85" s="10"/>
      <c r="G85" s="10"/>
      <c r="H85" s="10"/>
      <c r="I85" s="10"/>
      <c r="J85" s="10"/>
      <c r="K85" s="10"/>
      <c r="L85" s="10"/>
      <c r="M85" s="10"/>
      <c r="N85" s="10"/>
    </row>
    <row r="86" spans="1:29" s="7" customFormat="1" ht="28" customHeight="1">
      <c r="B86" s="10"/>
      <c r="C86" s="10"/>
      <c r="D86" s="10"/>
      <c r="E86" s="10"/>
      <c r="F86" s="10"/>
      <c r="G86" s="10"/>
      <c r="H86" s="10"/>
      <c r="I86" s="10"/>
      <c r="J86" s="10"/>
      <c r="K86" s="10"/>
      <c r="L86" s="10"/>
      <c r="M86" s="10"/>
      <c r="N86" s="10"/>
    </row>
    <row r="87" spans="1:29" s="7" customFormat="1">
      <c r="B87" s="10"/>
      <c r="C87" s="10"/>
      <c r="D87" s="10"/>
      <c r="E87" s="10"/>
      <c r="F87" s="10"/>
      <c r="G87" s="10"/>
      <c r="H87" s="10"/>
      <c r="I87" s="10"/>
      <c r="J87" s="10"/>
      <c r="K87" s="10"/>
      <c r="L87" s="10"/>
      <c r="M87" s="10"/>
      <c r="N87" s="10"/>
    </row>
    <row r="88" spans="1:29" s="7" customFormat="1">
      <c r="B88" s="10"/>
      <c r="C88" s="10"/>
      <c r="D88" s="10"/>
      <c r="E88" s="10"/>
      <c r="F88" s="10"/>
      <c r="G88" s="10"/>
      <c r="H88" s="10"/>
      <c r="I88" s="10"/>
      <c r="J88" s="10"/>
      <c r="K88" s="10"/>
      <c r="L88" s="10"/>
      <c r="M88" s="10"/>
      <c r="N88" s="10"/>
    </row>
    <row r="89" spans="1:29" s="7" customFormat="1">
      <c r="B89" s="10"/>
      <c r="C89" s="10"/>
      <c r="D89" s="10"/>
      <c r="E89" s="10"/>
      <c r="F89" s="10"/>
      <c r="G89" s="10"/>
      <c r="H89" s="10"/>
      <c r="I89" s="10"/>
      <c r="J89" s="10"/>
      <c r="K89" s="10"/>
      <c r="L89" s="10"/>
      <c r="M89" s="10"/>
      <c r="N89" s="10"/>
    </row>
    <row r="90" spans="1:29" s="7" customFormat="1">
      <c r="B90" s="10"/>
      <c r="C90" s="10"/>
      <c r="D90" s="10"/>
      <c r="E90" s="10"/>
      <c r="F90" s="10"/>
      <c r="G90" s="10"/>
      <c r="H90" s="10"/>
      <c r="I90" s="10"/>
      <c r="J90" s="10"/>
      <c r="K90" s="10"/>
      <c r="L90" s="10"/>
      <c r="M90" s="10"/>
      <c r="N90" s="10"/>
    </row>
    <row r="91" spans="1:29" s="7" customFormat="1">
      <c r="B91" s="10"/>
      <c r="C91" s="10"/>
      <c r="D91" s="10"/>
      <c r="E91" s="10"/>
      <c r="F91" s="10"/>
      <c r="G91" s="10"/>
      <c r="H91" s="10"/>
      <c r="I91" s="10"/>
      <c r="J91" s="10"/>
      <c r="K91" s="10"/>
      <c r="L91" s="10"/>
      <c r="M91" s="10"/>
      <c r="N91" s="10"/>
    </row>
    <row r="92" spans="1:29" s="7" customFormat="1">
      <c r="B92" s="10"/>
      <c r="C92" s="10"/>
      <c r="D92" s="10"/>
      <c r="E92" s="10"/>
      <c r="F92" s="10"/>
      <c r="G92" s="10"/>
      <c r="H92" s="10"/>
      <c r="I92" s="10"/>
      <c r="J92" s="10"/>
      <c r="K92" s="10"/>
      <c r="L92" s="10"/>
      <c r="M92" s="10"/>
      <c r="N92" s="10"/>
    </row>
    <row r="93" spans="1:29" s="7" customFormat="1">
      <c r="B93" s="10"/>
      <c r="C93" s="10"/>
      <c r="D93" s="10"/>
      <c r="E93" s="10"/>
      <c r="F93" s="10"/>
      <c r="G93" s="10"/>
      <c r="H93" s="10"/>
      <c r="I93" s="10"/>
      <c r="J93" s="10"/>
      <c r="K93" s="10"/>
      <c r="L93" s="10"/>
      <c r="M93" s="10"/>
      <c r="N93" s="10"/>
    </row>
    <row r="94" spans="1:29" s="7" customFormat="1">
      <c r="B94" s="10"/>
      <c r="C94" s="10"/>
      <c r="D94" s="10"/>
      <c r="E94" s="10"/>
      <c r="F94" s="10"/>
      <c r="G94" s="10"/>
      <c r="H94" s="10"/>
      <c r="I94" s="10"/>
      <c r="J94" s="10"/>
      <c r="K94" s="10"/>
      <c r="L94" s="10"/>
      <c r="M94" s="10"/>
      <c r="N94" s="10"/>
    </row>
    <row r="95" spans="1:29" s="7" customFormat="1">
      <c r="B95" s="10"/>
      <c r="C95" s="10"/>
      <c r="D95" s="10"/>
      <c r="E95" s="10"/>
      <c r="F95" s="10"/>
      <c r="G95" s="10"/>
      <c r="H95" s="10"/>
      <c r="I95" s="10"/>
      <c r="J95" s="10"/>
      <c r="K95" s="10"/>
      <c r="L95" s="10"/>
      <c r="M95" s="10"/>
      <c r="N95" s="10"/>
    </row>
    <row r="96" spans="1:29" s="7" customFormat="1">
      <c r="B96" s="10"/>
      <c r="C96" s="10"/>
      <c r="D96" s="10"/>
      <c r="E96" s="10"/>
      <c r="F96" s="10"/>
      <c r="G96" s="10"/>
      <c r="H96" s="10"/>
      <c r="I96" s="10"/>
      <c r="J96" s="10"/>
      <c r="K96" s="10"/>
      <c r="L96" s="10"/>
      <c r="M96" s="10"/>
      <c r="N96" s="10"/>
    </row>
    <row r="97" spans="2:14" s="7" customFormat="1">
      <c r="B97" s="10"/>
      <c r="C97" s="10"/>
      <c r="D97" s="10"/>
      <c r="E97" s="10"/>
      <c r="F97" s="10"/>
      <c r="G97" s="10"/>
      <c r="H97" s="10"/>
      <c r="I97" s="10"/>
      <c r="J97" s="10"/>
      <c r="K97" s="10"/>
      <c r="L97" s="10"/>
      <c r="M97" s="10"/>
      <c r="N97" s="10"/>
    </row>
    <row r="98" spans="2:14" s="7" customFormat="1">
      <c r="B98" s="10"/>
      <c r="C98" s="10"/>
      <c r="D98" s="10"/>
      <c r="E98" s="10"/>
      <c r="F98" s="10"/>
      <c r="G98" s="10"/>
      <c r="H98" s="10"/>
      <c r="I98" s="10"/>
      <c r="J98" s="10"/>
      <c r="K98" s="10"/>
      <c r="L98" s="10"/>
      <c r="M98" s="10"/>
      <c r="N98" s="10"/>
    </row>
    <row r="99" spans="2:14" s="7" customFormat="1">
      <c r="B99" s="10"/>
      <c r="C99" s="10"/>
      <c r="D99" s="10"/>
      <c r="E99" s="10"/>
      <c r="F99" s="10"/>
      <c r="G99" s="10"/>
      <c r="H99" s="10"/>
      <c r="I99" s="10"/>
      <c r="J99" s="10"/>
      <c r="K99" s="10"/>
      <c r="L99" s="10"/>
      <c r="M99" s="10"/>
      <c r="N99" s="10"/>
    </row>
    <row r="100" spans="2:14" s="7" customFormat="1">
      <c r="B100" s="10"/>
      <c r="C100" s="10"/>
      <c r="D100" s="10"/>
      <c r="E100" s="10"/>
      <c r="F100" s="10"/>
      <c r="G100" s="10"/>
      <c r="H100" s="10"/>
      <c r="I100" s="10"/>
      <c r="J100" s="10"/>
      <c r="K100" s="10"/>
      <c r="L100" s="10"/>
      <c r="M100" s="10"/>
      <c r="N100" s="10"/>
    </row>
    <row r="101" spans="2:14" s="7" customFormat="1">
      <c r="B101" s="10"/>
      <c r="C101" s="10"/>
      <c r="D101" s="10"/>
      <c r="E101" s="10"/>
      <c r="F101" s="10"/>
      <c r="G101" s="10"/>
      <c r="H101" s="10"/>
      <c r="I101" s="10"/>
      <c r="J101" s="10"/>
      <c r="K101" s="10"/>
      <c r="L101" s="10"/>
      <c r="M101" s="10"/>
      <c r="N101" s="10"/>
    </row>
    <row r="102" spans="2:14" s="7" customFormat="1">
      <c r="B102" s="10"/>
      <c r="C102" s="10"/>
      <c r="D102" s="10"/>
      <c r="E102" s="10"/>
      <c r="F102" s="10"/>
      <c r="G102" s="10"/>
      <c r="H102" s="10"/>
      <c r="I102" s="10"/>
      <c r="J102" s="10"/>
      <c r="K102" s="10"/>
      <c r="L102" s="10"/>
      <c r="M102" s="10"/>
      <c r="N102" s="10"/>
    </row>
    <row r="103" spans="2:14" s="7" customFormat="1">
      <c r="B103" s="10"/>
      <c r="C103" s="10"/>
      <c r="D103" s="10"/>
      <c r="E103" s="10"/>
      <c r="F103" s="10"/>
      <c r="G103" s="10"/>
      <c r="H103" s="10"/>
      <c r="I103" s="10"/>
      <c r="J103" s="10"/>
      <c r="K103" s="10"/>
      <c r="L103" s="10"/>
      <c r="M103" s="10"/>
      <c r="N103" s="10"/>
    </row>
    <row r="104" spans="2:14" s="7" customFormat="1">
      <c r="B104" s="10"/>
      <c r="C104" s="10"/>
      <c r="D104" s="10"/>
      <c r="E104" s="10"/>
      <c r="F104" s="10"/>
      <c r="G104" s="10"/>
      <c r="H104" s="10"/>
      <c r="I104" s="10"/>
      <c r="J104" s="10"/>
      <c r="K104" s="10"/>
      <c r="L104" s="10"/>
      <c r="M104" s="10"/>
      <c r="N104" s="10"/>
    </row>
    <row r="105" spans="2:14" s="7" customFormat="1">
      <c r="B105" s="10"/>
      <c r="C105" s="10"/>
      <c r="D105" s="10"/>
      <c r="E105" s="10"/>
      <c r="F105" s="10"/>
      <c r="G105" s="10"/>
      <c r="H105" s="10"/>
      <c r="I105" s="10"/>
      <c r="J105" s="10"/>
      <c r="K105" s="10"/>
      <c r="L105" s="10"/>
      <c r="M105" s="10"/>
      <c r="N105" s="10"/>
    </row>
    <row r="106" spans="2:14" s="7" customFormat="1">
      <c r="B106" s="10"/>
      <c r="C106" s="10"/>
      <c r="D106" s="10"/>
      <c r="E106" s="10"/>
      <c r="F106" s="10"/>
      <c r="G106" s="10"/>
      <c r="H106" s="10"/>
      <c r="I106" s="10"/>
      <c r="J106" s="10"/>
      <c r="K106" s="10"/>
      <c r="L106" s="10"/>
      <c r="M106" s="10"/>
      <c r="N106" s="10"/>
    </row>
    <row r="107" spans="2:14" s="7" customFormat="1">
      <c r="B107" s="10"/>
      <c r="C107" s="10"/>
      <c r="D107" s="10"/>
      <c r="E107" s="10"/>
      <c r="F107" s="10"/>
      <c r="G107" s="10"/>
      <c r="H107" s="10"/>
      <c r="I107" s="10"/>
      <c r="J107" s="10"/>
      <c r="K107" s="10"/>
      <c r="L107" s="10"/>
      <c r="M107" s="10"/>
      <c r="N107" s="10"/>
    </row>
    <row r="108" spans="2:14" s="7" customFormat="1">
      <c r="B108" s="10"/>
      <c r="C108" s="10"/>
      <c r="D108" s="10"/>
      <c r="E108" s="10"/>
      <c r="F108" s="10"/>
      <c r="G108" s="10"/>
      <c r="H108" s="10"/>
      <c r="I108" s="10"/>
      <c r="J108" s="10"/>
      <c r="K108" s="10"/>
      <c r="L108" s="10"/>
      <c r="M108" s="10"/>
      <c r="N108" s="10"/>
    </row>
    <row r="109" spans="2:14" s="7" customFormat="1">
      <c r="B109" s="10"/>
      <c r="C109" s="10"/>
      <c r="D109" s="10"/>
      <c r="E109" s="10"/>
      <c r="F109" s="10"/>
      <c r="G109" s="10"/>
      <c r="H109" s="10"/>
      <c r="I109" s="10"/>
      <c r="J109" s="10"/>
      <c r="K109" s="10"/>
      <c r="L109" s="10"/>
      <c r="M109" s="10"/>
      <c r="N109" s="10"/>
    </row>
    <row r="110" spans="2:14" s="7" customFormat="1">
      <c r="B110" s="10"/>
      <c r="C110" s="10"/>
      <c r="D110" s="10"/>
      <c r="E110" s="10"/>
      <c r="F110" s="10"/>
      <c r="G110" s="10"/>
      <c r="H110" s="10"/>
      <c r="I110" s="10"/>
      <c r="J110" s="10"/>
      <c r="K110" s="10"/>
      <c r="L110" s="10"/>
      <c r="M110" s="10"/>
      <c r="N110" s="10"/>
    </row>
    <row r="111" spans="2:14" s="7" customFormat="1">
      <c r="B111" s="10"/>
      <c r="C111" s="10"/>
      <c r="D111" s="10"/>
      <c r="E111" s="10"/>
      <c r="F111" s="10"/>
      <c r="G111" s="10"/>
      <c r="H111" s="10"/>
      <c r="I111" s="10"/>
      <c r="J111" s="10"/>
      <c r="K111" s="10"/>
      <c r="L111" s="10"/>
      <c r="M111" s="10"/>
      <c r="N111" s="10"/>
    </row>
    <row r="112" spans="2:14" s="7" customFormat="1">
      <c r="B112" s="10"/>
      <c r="C112" s="10"/>
      <c r="D112" s="10"/>
      <c r="E112" s="10"/>
      <c r="F112" s="10"/>
      <c r="G112" s="10"/>
      <c r="H112" s="10"/>
      <c r="I112" s="10"/>
      <c r="J112" s="10"/>
      <c r="K112" s="10"/>
      <c r="L112" s="10"/>
      <c r="M112" s="10"/>
      <c r="N112" s="10"/>
    </row>
    <row r="113" spans="2:14" s="7" customFormat="1">
      <c r="B113" s="10"/>
      <c r="C113" s="10"/>
      <c r="D113" s="10"/>
      <c r="E113" s="10"/>
      <c r="F113" s="10"/>
      <c r="G113" s="10"/>
      <c r="H113" s="10"/>
      <c r="I113" s="10"/>
      <c r="J113" s="10"/>
      <c r="K113" s="10"/>
      <c r="L113" s="10"/>
      <c r="M113" s="10"/>
      <c r="N113" s="10"/>
    </row>
    <row r="114" spans="2:14" s="7" customFormat="1">
      <c r="B114" s="10"/>
      <c r="C114" s="10"/>
      <c r="D114" s="10"/>
      <c r="E114" s="10"/>
      <c r="F114" s="10"/>
      <c r="G114" s="10"/>
      <c r="H114" s="10"/>
      <c r="I114" s="10"/>
      <c r="J114" s="10"/>
      <c r="K114" s="10"/>
      <c r="L114" s="10"/>
      <c r="M114" s="10"/>
      <c r="N114" s="10"/>
    </row>
    <row r="115" spans="2:14" s="7" customFormat="1">
      <c r="B115" s="10"/>
      <c r="C115" s="10"/>
      <c r="D115" s="10"/>
      <c r="E115" s="10"/>
      <c r="F115" s="10"/>
      <c r="G115" s="10"/>
      <c r="H115" s="10"/>
      <c r="I115" s="10"/>
      <c r="J115" s="10"/>
      <c r="K115" s="10"/>
      <c r="L115" s="10"/>
      <c r="M115" s="10"/>
      <c r="N115" s="10"/>
    </row>
    <row r="116" spans="2:14" s="7" customFormat="1">
      <c r="B116" s="10"/>
      <c r="C116" s="10"/>
      <c r="D116" s="10"/>
      <c r="E116" s="10"/>
      <c r="F116" s="10"/>
      <c r="G116" s="10"/>
      <c r="H116" s="10"/>
      <c r="I116" s="10"/>
      <c r="J116" s="10"/>
      <c r="K116" s="10"/>
      <c r="L116" s="10"/>
      <c r="M116" s="10"/>
      <c r="N116" s="10"/>
    </row>
    <row r="117" spans="2:14" s="7" customFormat="1">
      <c r="B117" s="10"/>
      <c r="C117" s="10"/>
      <c r="D117" s="10"/>
      <c r="E117" s="10"/>
      <c r="F117" s="10"/>
      <c r="G117" s="10"/>
      <c r="H117" s="10"/>
      <c r="I117" s="10"/>
      <c r="J117" s="10"/>
      <c r="K117" s="10"/>
      <c r="L117" s="10"/>
      <c r="M117" s="10"/>
      <c r="N117" s="10"/>
    </row>
    <row r="118" spans="2:14" s="7" customFormat="1">
      <c r="B118" s="10"/>
      <c r="C118" s="10"/>
      <c r="D118" s="10"/>
      <c r="E118" s="10"/>
      <c r="F118" s="10"/>
      <c r="G118" s="10"/>
      <c r="H118" s="10"/>
      <c r="I118" s="10"/>
      <c r="J118" s="10"/>
      <c r="K118" s="10"/>
      <c r="L118" s="10"/>
      <c r="M118" s="10"/>
      <c r="N118" s="10"/>
    </row>
    <row r="119" spans="2:14" s="7" customFormat="1">
      <c r="B119" s="10"/>
      <c r="C119" s="10"/>
      <c r="D119" s="10"/>
      <c r="E119" s="10"/>
      <c r="F119" s="10"/>
      <c r="G119" s="10"/>
      <c r="H119" s="10"/>
      <c r="I119" s="10"/>
      <c r="J119" s="10"/>
      <c r="K119" s="10"/>
      <c r="L119" s="10"/>
      <c r="M119" s="10"/>
      <c r="N119" s="10"/>
    </row>
    <row r="120" spans="2:14" s="7" customFormat="1">
      <c r="B120" s="10"/>
      <c r="C120" s="10"/>
      <c r="D120" s="10"/>
      <c r="E120" s="10"/>
      <c r="F120" s="10"/>
      <c r="G120" s="10"/>
      <c r="H120" s="10"/>
      <c r="I120" s="10"/>
      <c r="J120" s="10"/>
      <c r="K120" s="10"/>
      <c r="L120" s="10"/>
      <c r="M120" s="10"/>
      <c r="N120" s="10"/>
    </row>
    <row r="121" spans="2:14" s="7" customFormat="1">
      <c r="B121" s="10"/>
      <c r="C121" s="10"/>
      <c r="D121" s="10"/>
      <c r="E121" s="10"/>
      <c r="F121" s="10"/>
      <c r="G121" s="10"/>
      <c r="H121" s="10"/>
      <c r="I121" s="10"/>
      <c r="J121" s="10"/>
      <c r="K121" s="10"/>
      <c r="L121" s="10"/>
      <c r="M121" s="10"/>
      <c r="N121" s="10"/>
    </row>
    <row r="122" spans="2:14" s="7" customFormat="1">
      <c r="B122" s="10"/>
      <c r="C122" s="10"/>
      <c r="D122" s="10"/>
      <c r="E122" s="10"/>
      <c r="F122" s="10"/>
      <c r="G122" s="10"/>
      <c r="H122" s="10"/>
      <c r="I122" s="10"/>
      <c r="J122" s="10"/>
      <c r="K122" s="10"/>
      <c r="L122" s="10"/>
      <c r="M122" s="10"/>
      <c r="N122" s="10"/>
    </row>
    <row r="123" spans="2:14" s="7" customFormat="1">
      <c r="B123" s="10"/>
      <c r="C123" s="10"/>
      <c r="D123" s="10"/>
      <c r="E123" s="10"/>
      <c r="F123" s="10"/>
      <c r="G123" s="10"/>
      <c r="H123" s="10"/>
      <c r="I123" s="10"/>
      <c r="J123" s="10"/>
      <c r="K123" s="10"/>
      <c r="L123" s="10"/>
      <c r="M123" s="10"/>
      <c r="N123" s="10"/>
    </row>
    <row r="124" spans="2:14" s="7" customFormat="1">
      <c r="B124" s="10"/>
      <c r="C124" s="10"/>
      <c r="D124" s="10"/>
      <c r="E124" s="10"/>
      <c r="F124" s="10"/>
      <c r="G124" s="10"/>
      <c r="H124" s="10"/>
      <c r="I124" s="10"/>
      <c r="J124" s="10"/>
      <c r="K124" s="10"/>
      <c r="L124" s="10"/>
      <c r="M124" s="10"/>
      <c r="N124" s="10"/>
    </row>
    <row r="125" spans="2:14" s="7" customFormat="1">
      <c r="B125" s="10"/>
      <c r="C125" s="10"/>
      <c r="D125" s="10"/>
      <c r="E125" s="10"/>
      <c r="F125" s="10"/>
      <c r="G125" s="10"/>
      <c r="H125" s="10"/>
      <c r="I125" s="10"/>
      <c r="J125" s="10"/>
      <c r="K125" s="10"/>
      <c r="L125" s="10"/>
      <c r="M125" s="10"/>
      <c r="N125" s="10"/>
    </row>
    <row r="126" spans="2:14" s="7" customFormat="1">
      <c r="B126" s="10"/>
      <c r="C126" s="10"/>
      <c r="D126" s="10"/>
      <c r="E126" s="10"/>
      <c r="F126" s="10"/>
      <c r="G126" s="10"/>
      <c r="H126" s="10"/>
      <c r="I126" s="10"/>
      <c r="J126" s="10"/>
      <c r="K126" s="10"/>
      <c r="L126" s="10"/>
      <c r="M126" s="10"/>
      <c r="N126" s="10"/>
    </row>
    <row r="127" spans="2:14" s="7" customFormat="1">
      <c r="B127" s="10"/>
      <c r="C127" s="10"/>
      <c r="D127" s="10"/>
      <c r="E127" s="10"/>
      <c r="F127" s="10"/>
      <c r="G127" s="10"/>
      <c r="H127" s="10"/>
      <c r="I127" s="10"/>
      <c r="J127" s="10"/>
      <c r="K127" s="10"/>
      <c r="L127" s="10"/>
      <c r="M127" s="10"/>
      <c r="N127" s="10"/>
    </row>
    <row r="128" spans="2:14" s="7" customFormat="1">
      <c r="B128" s="10"/>
      <c r="C128" s="10"/>
      <c r="D128" s="10"/>
      <c r="E128" s="10"/>
      <c r="F128" s="10"/>
      <c r="G128" s="10"/>
      <c r="H128" s="10"/>
      <c r="I128" s="10"/>
      <c r="J128" s="10"/>
      <c r="K128" s="10"/>
      <c r="L128" s="10"/>
      <c r="M128" s="10"/>
      <c r="N128" s="10"/>
    </row>
    <row r="129" spans="2:14" s="7" customFormat="1">
      <c r="B129" s="10"/>
      <c r="C129" s="10"/>
      <c r="D129" s="10"/>
      <c r="E129" s="10"/>
      <c r="F129" s="10"/>
      <c r="G129" s="10"/>
      <c r="H129" s="10"/>
      <c r="I129" s="10"/>
      <c r="J129" s="10"/>
      <c r="K129" s="10"/>
      <c r="L129" s="10"/>
      <c r="M129" s="10"/>
      <c r="N129" s="10"/>
    </row>
    <row r="130" spans="2:14" s="7" customFormat="1">
      <c r="B130" s="10"/>
      <c r="C130" s="10"/>
      <c r="D130" s="10"/>
      <c r="E130" s="10"/>
      <c r="F130" s="10"/>
      <c r="G130" s="10"/>
      <c r="H130" s="10"/>
      <c r="I130" s="10"/>
      <c r="J130" s="10"/>
      <c r="K130" s="10"/>
      <c r="L130" s="10"/>
      <c r="M130" s="10"/>
      <c r="N130" s="10"/>
    </row>
    <row r="131" spans="2:14" s="7" customFormat="1">
      <c r="B131" s="10"/>
      <c r="C131" s="10"/>
      <c r="D131" s="10"/>
      <c r="E131" s="10"/>
      <c r="F131" s="10"/>
      <c r="G131" s="10"/>
      <c r="H131" s="10"/>
      <c r="I131" s="10"/>
      <c r="J131" s="10"/>
      <c r="K131" s="10"/>
      <c r="L131" s="10"/>
      <c r="M131" s="10"/>
      <c r="N131" s="10"/>
    </row>
    <row r="132" spans="2:14" s="7" customFormat="1">
      <c r="B132" s="10"/>
      <c r="C132" s="10"/>
      <c r="D132" s="10"/>
      <c r="E132" s="10"/>
      <c r="F132" s="10"/>
      <c r="G132" s="10"/>
      <c r="H132" s="10"/>
      <c r="I132" s="10"/>
      <c r="J132" s="10"/>
      <c r="K132" s="10"/>
      <c r="L132" s="10"/>
      <c r="M132" s="10"/>
      <c r="N132" s="10"/>
    </row>
    <row r="133" spans="2:14" s="7" customFormat="1">
      <c r="B133" s="10"/>
      <c r="C133" s="10"/>
      <c r="D133" s="10"/>
      <c r="E133" s="10"/>
      <c r="F133" s="10"/>
      <c r="G133" s="10"/>
      <c r="H133" s="10"/>
      <c r="I133" s="10"/>
      <c r="J133" s="10"/>
      <c r="K133" s="10"/>
      <c r="L133" s="10"/>
      <c r="M133" s="10"/>
      <c r="N133" s="10"/>
    </row>
    <row r="134" spans="2:14" s="7" customFormat="1">
      <c r="B134" s="10"/>
      <c r="C134" s="10"/>
      <c r="D134" s="10"/>
      <c r="E134" s="10"/>
      <c r="F134" s="10"/>
      <c r="G134" s="10"/>
      <c r="H134" s="10"/>
      <c r="I134" s="10"/>
      <c r="J134" s="10"/>
      <c r="K134" s="10"/>
      <c r="L134" s="10"/>
      <c r="M134" s="10"/>
      <c r="N134" s="10"/>
    </row>
    <row r="135" spans="2:14" s="7" customFormat="1">
      <c r="B135" s="10"/>
      <c r="C135" s="10"/>
      <c r="D135" s="10"/>
      <c r="E135" s="10"/>
      <c r="F135" s="10"/>
      <c r="G135" s="10"/>
      <c r="H135" s="10"/>
      <c r="I135" s="10"/>
      <c r="J135" s="10"/>
      <c r="K135" s="10"/>
      <c r="L135" s="10"/>
      <c r="M135" s="10"/>
      <c r="N135" s="10"/>
    </row>
    <row r="136" spans="2:14" s="7" customFormat="1">
      <c r="B136" s="10"/>
      <c r="C136" s="10"/>
      <c r="D136" s="10"/>
      <c r="E136" s="10"/>
      <c r="F136" s="10"/>
      <c r="G136" s="10"/>
      <c r="H136" s="10"/>
      <c r="I136" s="10"/>
      <c r="J136" s="10"/>
      <c r="K136" s="10"/>
      <c r="L136" s="10"/>
      <c r="M136" s="10"/>
      <c r="N136" s="10"/>
    </row>
    <row r="137" spans="2:14" s="7" customFormat="1">
      <c r="B137" s="10"/>
      <c r="C137" s="10"/>
      <c r="D137" s="10"/>
      <c r="E137" s="10"/>
      <c r="F137" s="10"/>
      <c r="G137" s="10"/>
      <c r="H137" s="10"/>
      <c r="I137" s="10"/>
      <c r="J137" s="10"/>
      <c r="K137" s="10"/>
      <c r="L137" s="10"/>
      <c r="M137" s="10"/>
      <c r="N137" s="10"/>
    </row>
    <row r="138" spans="2:14" s="7" customFormat="1">
      <c r="B138" s="10"/>
      <c r="C138" s="10"/>
      <c r="D138" s="10"/>
      <c r="E138" s="10"/>
      <c r="F138" s="10"/>
      <c r="G138" s="10"/>
      <c r="H138" s="10"/>
      <c r="I138" s="10"/>
      <c r="J138" s="10"/>
      <c r="K138" s="10"/>
      <c r="L138" s="10"/>
      <c r="M138" s="10"/>
      <c r="N138" s="10"/>
    </row>
    <row r="139" spans="2:14" s="7" customFormat="1">
      <c r="B139" s="10"/>
      <c r="C139" s="10"/>
      <c r="D139" s="10"/>
      <c r="E139" s="10"/>
      <c r="F139" s="10"/>
      <c r="G139" s="10"/>
      <c r="H139" s="10"/>
      <c r="I139" s="10"/>
      <c r="J139" s="10"/>
      <c r="K139" s="10"/>
      <c r="L139" s="10"/>
      <c r="M139" s="10"/>
      <c r="N139" s="10"/>
    </row>
    <row r="140" spans="2:14" s="7" customFormat="1">
      <c r="B140" s="10"/>
      <c r="C140" s="10"/>
      <c r="D140" s="10"/>
      <c r="E140" s="10"/>
      <c r="F140" s="10"/>
      <c r="G140" s="10"/>
      <c r="H140" s="10"/>
      <c r="I140" s="10"/>
      <c r="J140" s="10"/>
      <c r="K140" s="10"/>
      <c r="L140" s="10"/>
      <c r="M140" s="10"/>
      <c r="N140" s="10"/>
    </row>
    <row r="141" spans="2:14" s="7" customFormat="1">
      <c r="B141" s="10"/>
      <c r="C141" s="10"/>
      <c r="D141" s="10"/>
      <c r="E141" s="10"/>
      <c r="F141" s="10"/>
      <c r="G141" s="10"/>
      <c r="H141" s="10"/>
      <c r="I141" s="10"/>
      <c r="J141" s="10"/>
      <c r="K141" s="10"/>
      <c r="L141" s="10"/>
      <c r="M141" s="10"/>
      <c r="N141" s="10"/>
    </row>
    <row r="142" spans="2:14" s="7" customFormat="1">
      <c r="B142" s="10"/>
      <c r="C142" s="10"/>
      <c r="D142" s="10"/>
      <c r="E142" s="10"/>
      <c r="F142" s="10"/>
      <c r="G142" s="10"/>
      <c r="H142" s="10"/>
      <c r="I142" s="10"/>
      <c r="J142" s="10"/>
      <c r="K142" s="10"/>
      <c r="L142" s="10"/>
      <c r="M142" s="10"/>
      <c r="N142" s="10"/>
    </row>
    <row r="143" spans="2:14" s="7" customFormat="1">
      <c r="B143" s="10"/>
      <c r="C143" s="10"/>
      <c r="D143" s="10"/>
      <c r="E143" s="10"/>
      <c r="F143" s="10"/>
      <c r="G143" s="10"/>
      <c r="H143" s="10"/>
      <c r="I143" s="10"/>
      <c r="J143" s="10"/>
      <c r="K143" s="10"/>
      <c r="L143" s="10"/>
      <c r="M143" s="10"/>
      <c r="N143" s="10"/>
    </row>
    <row r="144" spans="2:14" s="7" customFormat="1">
      <c r="B144" s="10"/>
      <c r="C144" s="10"/>
      <c r="D144" s="10"/>
      <c r="E144" s="10"/>
      <c r="F144" s="10"/>
      <c r="G144" s="10"/>
      <c r="H144" s="10"/>
      <c r="I144" s="10"/>
      <c r="J144" s="10"/>
      <c r="K144" s="10"/>
      <c r="L144" s="10"/>
      <c r="M144" s="10"/>
      <c r="N144" s="10"/>
    </row>
    <row r="145" spans="2:14" s="7" customFormat="1">
      <c r="B145" s="10"/>
      <c r="C145" s="10"/>
      <c r="D145" s="10"/>
      <c r="E145" s="10"/>
      <c r="F145" s="10"/>
      <c r="G145" s="10"/>
      <c r="H145" s="10"/>
      <c r="I145" s="10"/>
      <c r="J145" s="10"/>
      <c r="K145" s="10"/>
      <c r="L145" s="10"/>
      <c r="M145" s="10"/>
      <c r="N145" s="10"/>
    </row>
    <row r="146" spans="2:14" s="7" customFormat="1">
      <c r="B146" s="10"/>
      <c r="C146" s="10"/>
      <c r="D146" s="10"/>
      <c r="E146" s="10"/>
      <c r="F146" s="10"/>
      <c r="G146" s="10"/>
      <c r="H146" s="10"/>
      <c r="I146" s="10"/>
      <c r="J146" s="10"/>
      <c r="K146" s="10"/>
      <c r="L146" s="10"/>
      <c r="M146" s="10"/>
      <c r="N146" s="10"/>
    </row>
    <row r="147" spans="2:14" s="7" customFormat="1">
      <c r="B147" s="10"/>
      <c r="C147" s="10"/>
      <c r="D147" s="10"/>
      <c r="E147" s="10"/>
      <c r="F147" s="10"/>
      <c r="G147" s="10"/>
      <c r="H147" s="10"/>
      <c r="I147" s="10"/>
      <c r="J147" s="10"/>
      <c r="K147" s="10"/>
      <c r="L147" s="10"/>
      <c r="M147" s="10"/>
      <c r="N147" s="10"/>
    </row>
    <row r="148" spans="2:14" s="7" customFormat="1">
      <c r="B148" s="10"/>
      <c r="C148" s="10"/>
      <c r="D148" s="10"/>
      <c r="E148" s="10"/>
      <c r="F148" s="10"/>
      <c r="G148" s="10"/>
      <c r="H148" s="10"/>
      <c r="I148" s="10"/>
      <c r="J148" s="10"/>
      <c r="K148" s="10"/>
      <c r="L148" s="10"/>
      <c r="M148" s="10"/>
      <c r="N148" s="10"/>
    </row>
    <row r="149" spans="2:14" s="7" customFormat="1">
      <c r="B149" s="10"/>
      <c r="C149" s="10"/>
      <c r="D149" s="10"/>
      <c r="E149" s="10"/>
      <c r="F149" s="10"/>
      <c r="G149" s="10"/>
      <c r="H149" s="10"/>
      <c r="I149" s="10"/>
      <c r="J149" s="10"/>
      <c r="K149" s="10"/>
      <c r="L149" s="10"/>
      <c r="M149" s="10"/>
      <c r="N149" s="10"/>
    </row>
    <row r="150" spans="2:14" s="7" customFormat="1">
      <c r="B150" s="10"/>
      <c r="C150" s="10"/>
      <c r="D150" s="10"/>
      <c r="E150" s="10"/>
      <c r="F150" s="10"/>
      <c r="G150" s="10"/>
      <c r="H150" s="10"/>
      <c r="I150" s="10"/>
      <c r="J150" s="10"/>
      <c r="K150" s="10"/>
      <c r="L150" s="10"/>
      <c r="M150" s="10"/>
      <c r="N150" s="10"/>
    </row>
    <row r="151" spans="2:14" s="7" customFormat="1">
      <c r="B151" s="10"/>
      <c r="C151" s="10"/>
      <c r="D151" s="10"/>
      <c r="E151" s="10"/>
      <c r="F151" s="10"/>
      <c r="G151" s="10"/>
      <c r="H151" s="10"/>
      <c r="I151" s="10"/>
      <c r="J151" s="10"/>
      <c r="K151" s="10"/>
      <c r="L151" s="10"/>
      <c r="M151" s="10"/>
      <c r="N151" s="10"/>
    </row>
    <row r="152" spans="2:14" s="7" customFormat="1">
      <c r="B152" s="10"/>
      <c r="C152" s="10"/>
      <c r="D152" s="10"/>
      <c r="E152" s="10"/>
      <c r="F152" s="10"/>
      <c r="G152" s="10"/>
      <c r="H152" s="10"/>
      <c r="I152" s="10"/>
      <c r="J152" s="10"/>
      <c r="K152" s="10"/>
      <c r="L152" s="10"/>
      <c r="M152" s="10"/>
      <c r="N152" s="10"/>
    </row>
    <row r="153" spans="2:14" s="7" customFormat="1">
      <c r="B153" s="10"/>
      <c r="C153" s="10"/>
      <c r="D153" s="10"/>
      <c r="E153" s="10"/>
      <c r="F153" s="10"/>
      <c r="G153" s="10"/>
      <c r="H153" s="10"/>
      <c r="I153" s="10"/>
      <c r="J153" s="10"/>
      <c r="K153" s="10"/>
      <c r="L153" s="10"/>
      <c r="M153" s="10"/>
      <c r="N153" s="10"/>
    </row>
    <row r="154" spans="2:14" s="7" customFormat="1">
      <c r="B154" s="10"/>
      <c r="C154" s="10"/>
      <c r="D154" s="10"/>
      <c r="E154" s="10"/>
      <c r="F154" s="10"/>
      <c r="G154" s="10"/>
      <c r="H154" s="10"/>
      <c r="I154" s="10"/>
      <c r="J154" s="10"/>
      <c r="K154" s="10"/>
      <c r="L154" s="10"/>
      <c r="M154" s="10"/>
      <c r="N154" s="10"/>
    </row>
    <row r="155" spans="2:14" s="7" customFormat="1">
      <c r="B155" s="10"/>
      <c r="C155" s="10"/>
      <c r="D155" s="10"/>
      <c r="E155" s="10"/>
      <c r="F155" s="10"/>
      <c r="G155" s="10"/>
      <c r="H155" s="10"/>
      <c r="I155" s="10"/>
      <c r="J155" s="10"/>
      <c r="K155" s="10"/>
      <c r="L155" s="10"/>
      <c r="M155" s="10"/>
      <c r="N155" s="10"/>
    </row>
    <row r="156" spans="2:14" s="7" customFormat="1">
      <c r="B156" s="10"/>
      <c r="C156" s="10"/>
      <c r="D156" s="10"/>
      <c r="E156" s="10"/>
      <c r="F156" s="10"/>
      <c r="G156" s="10"/>
      <c r="H156" s="10"/>
      <c r="I156" s="10"/>
      <c r="J156" s="10"/>
      <c r="K156" s="10"/>
      <c r="L156" s="10"/>
      <c r="M156" s="10"/>
      <c r="N156" s="10"/>
    </row>
    <row r="157" spans="2:14" s="7" customFormat="1">
      <c r="B157" s="10"/>
      <c r="C157" s="10"/>
      <c r="D157" s="10"/>
      <c r="E157" s="10"/>
      <c r="F157" s="10"/>
      <c r="G157" s="10"/>
      <c r="H157" s="10"/>
      <c r="I157" s="10"/>
      <c r="J157" s="10"/>
      <c r="K157" s="10"/>
      <c r="L157" s="10"/>
      <c r="M157" s="10"/>
      <c r="N157" s="10"/>
    </row>
    <row r="158" spans="2:14" s="7" customFormat="1">
      <c r="B158" s="10"/>
      <c r="C158" s="10"/>
      <c r="D158" s="10"/>
      <c r="E158" s="10"/>
      <c r="F158" s="10"/>
      <c r="G158" s="10"/>
      <c r="H158" s="10"/>
      <c r="I158" s="10"/>
      <c r="J158" s="10"/>
      <c r="K158" s="10"/>
      <c r="L158" s="10"/>
      <c r="M158" s="10"/>
      <c r="N158" s="10"/>
    </row>
    <row r="159" spans="2:14" s="7" customFormat="1">
      <c r="B159" s="10"/>
      <c r="C159" s="10"/>
      <c r="D159" s="10"/>
      <c r="E159" s="10"/>
      <c r="F159" s="10"/>
      <c r="G159" s="10"/>
      <c r="H159" s="10"/>
      <c r="I159" s="10"/>
      <c r="J159" s="10"/>
      <c r="K159" s="10"/>
      <c r="L159" s="10"/>
      <c r="M159" s="10"/>
      <c r="N159" s="10"/>
    </row>
    <row r="160" spans="2:14" s="7" customFormat="1">
      <c r="B160" s="10"/>
      <c r="C160" s="10"/>
      <c r="D160" s="10"/>
      <c r="E160" s="10"/>
      <c r="F160" s="10"/>
      <c r="G160" s="10"/>
      <c r="H160" s="10"/>
      <c r="I160" s="10"/>
      <c r="J160" s="10"/>
      <c r="K160" s="10"/>
      <c r="L160" s="10"/>
      <c r="M160" s="10"/>
      <c r="N160" s="10"/>
    </row>
    <row r="161" spans="2:14" s="7" customFormat="1">
      <c r="B161" s="10"/>
      <c r="C161" s="10"/>
      <c r="D161" s="10"/>
      <c r="E161" s="10"/>
      <c r="F161" s="10"/>
      <c r="G161" s="10"/>
      <c r="H161" s="10"/>
      <c r="I161" s="10"/>
      <c r="J161" s="10"/>
      <c r="K161" s="10"/>
      <c r="L161" s="10"/>
      <c r="M161" s="10"/>
      <c r="N161" s="10"/>
    </row>
    <row r="162" spans="2:14" s="7" customFormat="1">
      <c r="B162" s="10"/>
      <c r="C162" s="10"/>
      <c r="D162" s="10"/>
      <c r="E162" s="10"/>
      <c r="F162" s="10"/>
      <c r="G162" s="10"/>
      <c r="H162" s="10"/>
      <c r="I162" s="10"/>
      <c r="J162" s="10"/>
      <c r="K162" s="10"/>
      <c r="L162" s="10"/>
      <c r="M162" s="10"/>
      <c r="N162" s="10"/>
    </row>
    <row r="163" spans="2:14" s="7" customFormat="1">
      <c r="B163" s="10"/>
      <c r="C163" s="10"/>
      <c r="D163" s="10"/>
      <c r="E163" s="10"/>
      <c r="F163" s="10"/>
      <c r="G163" s="10"/>
      <c r="H163" s="10"/>
      <c r="I163" s="10"/>
      <c r="J163" s="10"/>
      <c r="K163" s="10"/>
      <c r="L163" s="10"/>
      <c r="M163" s="10"/>
      <c r="N163" s="10"/>
    </row>
    <row r="164" spans="2:14" s="7" customFormat="1">
      <c r="B164" s="10"/>
      <c r="C164" s="10"/>
      <c r="D164" s="10"/>
      <c r="E164" s="10"/>
      <c r="F164" s="10"/>
      <c r="G164" s="10"/>
      <c r="H164" s="10"/>
      <c r="I164" s="10"/>
      <c r="J164" s="10"/>
      <c r="K164" s="10"/>
      <c r="L164" s="10"/>
      <c r="M164" s="10"/>
      <c r="N164" s="10"/>
    </row>
    <row r="165" spans="2:14" s="7" customFormat="1">
      <c r="B165" s="10"/>
      <c r="C165" s="10"/>
      <c r="D165" s="10"/>
      <c r="E165" s="10"/>
      <c r="F165" s="10"/>
      <c r="G165" s="10"/>
      <c r="H165" s="10"/>
      <c r="I165" s="10"/>
      <c r="J165" s="10"/>
      <c r="K165" s="10"/>
      <c r="L165" s="10"/>
      <c r="M165" s="10"/>
      <c r="N165" s="10"/>
    </row>
    <row r="166" spans="2:14" s="7" customFormat="1">
      <c r="B166" s="10"/>
      <c r="C166" s="10"/>
      <c r="D166" s="10"/>
      <c r="E166" s="10"/>
      <c r="F166" s="10"/>
      <c r="G166" s="10"/>
      <c r="H166" s="10"/>
      <c r="I166" s="10"/>
      <c r="J166" s="10"/>
      <c r="K166" s="10"/>
      <c r="L166" s="10"/>
      <c r="M166" s="10"/>
      <c r="N166" s="10"/>
    </row>
    <row r="167" spans="2:14" s="7" customFormat="1">
      <c r="B167" s="10"/>
      <c r="C167" s="10"/>
      <c r="D167" s="10"/>
      <c r="E167" s="10"/>
      <c r="F167" s="10"/>
      <c r="G167" s="10"/>
      <c r="H167" s="10"/>
      <c r="I167" s="10"/>
      <c r="J167" s="10"/>
      <c r="K167" s="10"/>
      <c r="L167" s="10"/>
      <c r="M167" s="10"/>
      <c r="N167" s="10"/>
    </row>
    <row r="168" spans="2:14" s="7" customFormat="1">
      <c r="B168" s="10"/>
      <c r="C168" s="10"/>
      <c r="D168" s="10"/>
      <c r="E168" s="10"/>
      <c r="F168" s="10"/>
      <c r="G168" s="10"/>
      <c r="H168" s="10"/>
      <c r="I168" s="10"/>
      <c r="J168" s="10"/>
      <c r="K168" s="10"/>
      <c r="L168" s="10"/>
      <c r="M168" s="10"/>
      <c r="N168" s="10"/>
    </row>
    <row r="169" spans="2:14" s="7" customFormat="1">
      <c r="B169" s="10"/>
      <c r="C169" s="10"/>
      <c r="D169" s="10"/>
      <c r="E169" s="10"/>
      <c r="F169" s="10"/>
      <c r="G169" s="10"/>
      <c r="H169" s="10"/>
      <c r="I169" s="10"/>
      <c r="J169" s="10"/>
      <c r="K169" s="10"/>
      <c r="L169" s="10"/>
      <c r="M169" s="10"/>
      <c r="N169" s="10"/>
    </row>
    <row r="170" spans="2:14" s="7" customFormat="1">
      <c r="B170" s="10"/>
      <c r="C170" s="10"/>
      <c r="D170" s="10"/>
      <c r="E170" s="10"/>
      <c r="F170" s="10"/>
      <c r="G170" s="10"/>
      <c r="H170" s="10"/>
      <c r="I170" s="10"/>
      <c r="J170" s="10"/>
      <c r="K170" s="10"/>
      <c r="L170" s="10"/>
      <c r="M170" s="10"/>
      <c r="N170" s="10"/>
    </row>
    <row r="171" spans="2:14" s="7" customFormat="1">
      <c r="B171" s="10"/>
      <c r="C171" s="10"/>
      <c r="D171" s="10"/>
      <c r="E171" s="10"/>
      <c r="F171" s="10"/>
      <c r="G171" s="10"/>
      <c r="H171" s="10"/>
      <c r="I171" s="10"/>
      <c r="J171" s="10"/>
      <c r="K171" s="10"/>
      <c r="L171" s="10"/>
      <c r="M171" s="10"/>
      <c r="N171" s="10"/>
    </row>
    <row r="172" spans="2:14" s="7" customFormat="1">
      <c r="B172" s="10"/>
      <c r="C172" s="10"/>
      <c r="D172" s="10"/>
      <c r="E172" s="10"/>
      <c r="F172" s="10"/>
      <c r="G172" s="10"/>
      <c r="H172" s="10"/>
      <c r="I172" s="10"/>
      <c r="J172" s="10"/>
      <c r="K172" s="10"/>
      <c r="L172" s="10"/>
      <c r="M172" s="10"/>
      <c r="N172" s="10"/>
    </row>
    <row r="173" spans="2:14" s="7" customFormat="1">
      <c r="B173" s="10"/>
      <c r="C173" s="10"/>
      <c r="D173" s="10"/>
      <c r="E173" s="10"/>
      <c r="F173" s="10"/>
      <c r="G173" s="10"/>
      <c r="H173" s="10"/>
      <c r="I173" s="10"/>
      <c r="J173" s="10"/>
      <c r="K173" s="10"/>
      <c r="L173" s="10"/>
      <c r="M173" s="10"/>
      <c r="N173" s="10"/>
    </row>
    <row r="174" spans="2:14" s="7" customFormat="1">
      <c r="B174" s="10"/>
      <c r="C174" s="10"/>
      <c r="D174" s="10"/>
      <c r="E174" s="10"/>
      <c r="F174" s="10"/>
      <c r="G174" s="10"/>
      <c r="H174" s="10"/>
      <c r="I174" s="10"/>
      <c r="J174" s="10"/>
      <c r="K174" s="10"/>
      <c r="L174" s="10"/>
      <c r="M174" s="10"/>
      <c r="N174" s="10"/>
    </row>
    <row r="175" spans="2:14" s="7" customFormat="1">
      <c r="B175" s="10"/>
      <c r="C175" s="10"/>
      <c r="D175" s="10"/>
      <c r="E175" s="10"/>
      <c r="F175" s="10"/>
      <c r="G175" s="10"/>
      <c r="H175" s="10"/>
      <c r="I175" s="10"/>
      <c r="J175" s="10"/>
      <c r="K175" s="10"/>
      <c r="L175" s="10"/>
      <c r="M175" s="10"/>
      <c r="N175" s="10"/>
    </row>
    <row r="176" spans="2:14" s="7" customFormat="1">
      <c r="B176" s="10"/>
      <c r="C176" s="10"/>
      <c r="D176" s="10"/>
      <c r="E176" s="10"/>
      <c r="F176" s="10"/>
      <c r="G176" s="10"/>
      <c r="H176" s="10"/>
      <c r="I176" s="10"/>
      <c r="J176" s="10"/>
      <c r="K176" s="10"/>
      <c r="L176" s="10"/>
      <c r="M176" s="10"/>
      <c r="N176" s="10"/>
    </row>
    <row r="177" spans="2:14" s="7" customFormat="1">
      <c r="B177" s="10"/>
      <c r="C177" s="10"/>
      <c r="D177" s="10"/>
      <c r="E177" s="10"/>
      <c r="F177" s="10"/>
      <c r="G177" s="10"/>
      <c r="H177" s="10"/>
      <c r="I177" s="10"/>
      <c r="J177" s="10"/>
      <c r="K177" s="10"/>
      <c r="L177" s="10"/>
      <c r="M177" s="10"/>
      <c r="N177" s="10"/>
    </row>
    <row r="178" spans="2:14" s="7" customFormat="1">
      <c r="B178" s="10"/>
      <c r="C178" s="10"/>
      <c r="D178" s="10"/>
      <c r="E178" s="10"/>
      <c r="F178" s="10"/>
      <c r="G178" s="10"/>
      <c r="H178" s="10"/>
      <c r="I178" s="10"/>
      <c r="J178" s="10"/>
      <c r="K178" s="10"/>
      <c r="L178" s="10"/>
      <c r="M178" s="10"/>
      <c r="N178" s="10"/>
    </row>
    <row r="179" spans="2:14" s="7" customFormat="1">
      <c r="B179" s="10"/>
      <c r="C179" s="10"/>
      <c r="D179" s="10"/>
      <c r="E179" s="10"/>
      <c r="F179" s="10"/>
      <c r="G179" s="10"/>
      <c r="H179" s="10"/>
      <c r="I179" s="10"/>
      <c r="J179" s="10"/>
      <c r="K179" s="10"/>
      <c r="L179" s="10"/>
      <c r="M179" s="10"/>
      <c r="N179" s="10"/>
    </row>
    <row r="180" spans="2:14" s="7" customFormat="1">
      <c r="B180" s="10"/>
      <c r="C180" s="10"/>
      <c r="D180" s="10"/>
      <c r="E180" s="10"/>
      <c r="F180" s="10"/>
      <c r="G180" s="10"/>
      <c r="H180" s="10"/>
      <c r="I180" s="10"/>
      <c r="J180" s="10"/>
      <c r="K180" s="10"/>
      <c r="L180" s="10"/>
      <c r="M180" s="10"/>
      <c r="N180" s="10"/>
    </row>
    <row r="181" spans="2:14" s="7" customFormat="1">
      <c r="B181" s="10"/>
      <c r="C181" s="10"/>
      <c r="D181" s="10"/>
      <c r="E181" s="10"/>
      <c r="F181" s="10"/>
      <c r="G181" s="10"/>
      <c r="H181" s="10"/>
      <c r="I181" s="10"/>
      <c r="J181" s="10"/>
      <c r="K181" s="10"/>
      <c r="L181" s="10"/>
      <c r="M181" s="10"/>
      <c r="N181" s="10"/>
    </row>
    <row r="182" spans="2:14" s="7" customFormat="1">
      <c r="B182" s="10"/>
      <c r="C182" s="10"/>
      <c r="D182" s="10"/>
      <c r="E182" s="10"/>
      <c r="F182" s="10"/>
      <c r="G182" s="10"/>
      <c r="H182" s="10"/>
      <c r="I182" s="10"/>
      <c r="J182" s="10"/>
      <c r="K182" s="10"/>
      <c r="L182" s="10"/>
      <c r="M182" s="10"/>
      <c r="N182" s="10"/>
    </row>
    <row r="183" spans="2:14" s="7" customFormat="1">
      <c r="B183" s="10"/>
      <c r="C183" s="10"/>
      <c r="D183" s="10"/>
      <c r="E183" s="10"/>
      <c r="F183" s="10"/>
      <c r="G183" s="10"/>
      <c r="H183" s="10"/>
      <c r="I183" s="10"/>
      <c r="J183" s="10"/>
      <c r="K183" s="10"/>
      <c r="L183" s="10"/>
      <c r="M183" s="10"/>
      <c r="N183" s="10"/>
    </row>
    <row r="184" spans="2:14" s="7" customFormat="1">
      <c r="B184" s="10"/>
      <c r="C184" s="10"/>
      <c r="D184" s="10"/>
      <c r="E184" s="10"/>
      <c r="F184" s="10"/>
      <c r="G184" s="10"/>
      <c r="H184" s="10"/>
      <c r="I184" s="10"/>
      <c r="J184" s="10"/>
      <c r="K184" s="10"/>
      <c r="L184" s="10"/>
      <c r="M184" s="10"/>
      <c r="N184" s="10"/>
    </row>
    <row r="185" spans="2:14" s="7" customFormat="1">
      <c r="B185" s="10"/>
      <c r="C185" s="10"/>
      <c r="D185" s="10"/>
      <c r="E185" s="10"/>
      <c r="F185" s="10"/>
      <c r="G185" s="10"/>
      <c r="H185" s="10"/>
      <c r="I185" s="10"/>
      <c r="J185" s="10"/>
      <c r="K185" s="10"/>
      <c r="L185" s="10"/>
      <c r="M185" s="10"/>
      <c r="N185" s="10"/>
    </row>
    <row r="186" spans="2:14" s="7" customFormat="1">
      <c r="B186" s="10"/>
      <c r="C186" s="10"/>
      <c r="D186" s="10"/>
      <c r="E186" s="10"/>
      <c r="F186" s="10"/>
      <c r="G186" s="10"/>
      <c r="H186" s="10"/>
      <c r="I186" s="10"/>
      <c r="J186" s="10"/>
      <c r="K186" s="10"/>
      <c r="L186" s="10"/>
      <c r="M186" s="10"/>
      <c r="N186" s="10"/>
    </row>
    <row r="187" spans="2:14" s="7" customFormat="1">
      <c r="B187" s="10"/>
      <c r="C187" s="10"/>
      <c r="D187" s="10"/>
      <c r="E187" s="10"/>
      <c r="F187" s="10"/>
      <c r="G187" s="10"/>
      <c r="H187" s="10"/>
      <c r="I187" s="10"/>
      <c r="J187" s="10"/>
      <c r="K187" s="10"/>
      <c r="L187" s="10"/>
      <c r="M187" s="10"/>
      <c r="N187" s="10"/>
    </row>
    <row r="188" spans="2:14" s="7" customFormat="1">
      <c r="B188" s="10"/>
      <c r="C188" s="10"/>
      <c r="D188" s="10"/>
      <c r="E188" s="10"/>
      <c r="F188" s="10"/>
      <c r="G188" s="10"/>
      <c r="H188" s="10"/>
      <c r="I188" s="10"/>
      <c r="J188" s="10"/>
      <c r="K188" s="10"/>
      <c r="L188" s="10"/>
      <c r="M188" s="10"/>
      <c r="N188" s="10"/>
    </row>
    <row r="189" spans="2:14" s="7" customFormat="1">
      <c r="B189" s="10"/>
      <c r="C189" s="10"/>
      <c r="D189" s="10"/>
      <c r="E189" s="10"/>
      <c r="F189" s="10"/>
      <c r="G189" s="10"/>
      <c r="H189" s="10"/>
      <c r="I189" s="10"/>
      <c r="J189" s="10"/>
      <c r="K189" s="10"/>
      <c r="L189" s="10"/>
      <c r="M189" s="10"/>
      <c r="N189" s="10"/>
    </row>
    <row r="190" spans="2:14" s="7" customFormat="1">
      <c r="B190" s="10"/>
      <c r="C190" s="10"/>
      <c r="D190" s="10"/>
      <c r="E190" s="10"/>
      <c r="F190" s="10"/>
      <c r="G190" s="10"/>
      <c r="H190" s="10"/>
      <c r="I190" s="10"/>
      <c r="J190" s="10"/>
      <c r="K190" s="10"/>
      <c r="L190" s="10"/>
      <c r="M190" s="10"/>
      <c r="N190" s="10"/>
    </row>
    <row r="191" spans="2:14" s="7" customFormat="1">
      <c r="B191" s="10"/>
      <c r="C191" s="10"/>
      <c r="D191" s="10"/>
      <c r="E191" s="10"/>
      <c r="F191" s="10"/>
      <c r="G191" s="10"/>
      <c r="H191" s="10"/>
      <c r="I191" s="10"/>
      <c r="J191" s="10"/>
      <c r="K191" s="10"/>
      <c r="L191" s="10"/>
      <c r="M191" s="10"/>
      <c r="N191" s="10"/>
    </row>
    <row r="192" spans="2:14" s="7" customFormat="1">
      <c r="B192" s="10"/>
      <c r="C192" s="10"/>
      <c r="D192" s="10"/>
      <c r="E192" s="10"/>
      <c r="F192" s="10"/>
      <c r="G192" s="10"/>
      <c r="H192" s="10"/>
      <c r="I192" s="10"/>
      <c r="J192" s="10"/>
      <c r="K192" s="10"/>
      <c r="L192" s="10"/>
      <c r="M192" s="10"/>
      <c r="N192" s="10"/>
    </row>
    <row r="193" spans="2:14" s="7" customFormat="1">
      <c r="B193" s="10"/>
      <c r="C193" s="10"/>
      <c r="D193" s="10"/>
      <c r="E193" s="10"/>
      <c r="F193" s="10"/>
      <c r="G193" s="10"/>
      <c r="H193" s="10"/>
      <c r="I193" s="10"/>
      <c r="J193" s="10"/>
      <c r="K193" s="10"/>
      <c r="L193" s="10"/>
      <c r="M193" s="10"/>
      <c r="N193" s="10"/>
    </row>
    <row r="194" spans="2:14" s="7" customFormat="1">
      <c r="B194" s="10"/>
      <c r="C194" s="10"/>
      <c r="D194" s="10"/>
      <c r="E194" s="10"/>
      <c r="F194" s="10"/>
      <c r="G194" s="10"/>
      <c r="H194" s="10"/>
      <c r="I194" s="10"/>
      <c r="J194" s="10"/>
      <c r="K194" s="10"/>
      <c r="L194" s="10"/>
      <c r="M194" s="10"/>
      <c r="N194" s="10"/>
    </row>
    <row r="195" spans="2:14" s="7" customFormat="1">
      <c r="B195" s="10"/>
      <c r="C195" s="10"/>
      <c r="D195" s="10"/>
      <c r="E195" s="10"/>
      <c r="F195" s="10"/>
      <c r="G195" s="10"/>
      <c r="H195" s="10"/>
      <c r="I195" s="10"/>
      <c r="J195" s="10"/>
      <c r="K195" s="10"/>
      <c r="L195" s="10"/>
      <c r="M195" s="10"/>
      <c r="N195" s="10"/>
    </row>
    <row r="196" spans="2:14" s="7" customFormat="1">
      <c r="B196" s="10"/>
      <c r="C196" s="10"/>
      <c r="D196" s="10"/>
      <c r="E196" s="10"/>
      <c r="F196" s="10"/>
      <c r="G196" s="10"/>
      <c r="H196" s="10"/>
      <c r="I196" s="10"/>
      <c r="J196" s="10"/>
      <c r="K196" s="10"/>
      <c r="L196" s="10"/>
      <c r="M196" s="10"/>
      <c r="N196" s="10"/>
    </row>
    <row r="197" spans="2:14" s="7" customFormat="1">
      <c r="B197" s="10"/>
      <c r="C197" s="10"/>
      <c r="D197" s="10"/>
      <c r="E197" s="10"/>
      <c r="F197" s="10"/>
      <c r="G197" s="10"/>
      <c r="H197" s="10"/>
      <c r="I197" s="10"/>
      <c r="J197" s="10"/>
      <c r="K197" s="10"/>
      <c r="L197" s="10"/>
      <c r="M197" s="10"/>
      <c r="N197" s="10"/>
    </row>
    <row r="198" spans="2:14" s="7" customFormat="1">
      <c r="B198" s="10"/>
      <c r="C198" s="10"/>
      <c r="D198" s="10"/>
      <c r="E198" s="10"/>
      <c r="F198" s="10"/>
      <c r="G198" s="10"/>
      <c r="H198" s="10"/>
      <c r="I198" s="10"/>
      <c r="J198" s="10"/>
      <c r="K198" s="10"/>
      <c r="L198" s="10"/>
      <c r="M198" s="10"/>
      <c r="N198" s="10"/>
    </row>
    <row r="199" spans="2:14" s="7" customFormat="1">
      <c r="B199" s="10"/>
      <c r="C199" s="10"/>
      <c r="D199" s="10"/>
      <c r="E199" s="10"/>
      <c r="F199" s="10"/>
      <c r="G199" s="10"/>
      <c r="H199" s="10"/>
      <c r="I199" s="10"/>
      <c r="J199" s="10"/>
      <c r="K199" s="10"/>
      <c r="L199" s="10"/>
      <c r="M199" s="10"/>
      <c r="N199" s="10"/>
    </row>
    <row r="200" spans="2:14" s="7" customFormat="1">
      <c r="B200" s="10"/>
      <c r="C200" s="10"/>
      <c r="D200" s="10"/>
      <c r="E200" s="10"/>
      <c r="F200" s="10"/>
      <c r="G200" s="10"/>
      <c r="H200" s="10"/>
      <c r="I200" s="10"/>
      <c r="J200" s="10"/>
      <c r="K200" s="10"/>
      <c r="L200" s="10"/>
      <c r="M200" s="10"/>
      <c r="N200" s="10"/>
    </row>
    <row r="201" spans="2:14" s="7" customFormat="1">
      <c r="B201" s="10"/>
      <c r="C201" s="10"/>
      <c r="D201" s="10"/>
      <c r="E201" s="10"/>
      <c r="F201" s="10"/>
      <c r="G201" s="10"/>
      <c r="H201" s="10"/>
      <c r="I201" s="10"/>
      <c r="J201" s="10"/>
      <c r="K201" s="10"/>
      <c r="L201" s="10"/>
      <c r="M201" s="10"/>
      <c r="N201" s="10"/>
    </row>
    <row r="202" spans="2:14" s="7" customFormat="1">
      <c r="B202" s="10"/>
      <c r="C202" s="10"/>
      <c r="D202" s="10"/>
      <c r="E202" s="10"/>
      <c r="F202" s="10"/>
      <c r="G202" s="10"/>
      <c r="H202" s="10"/>
      <c r="I202" s="10"/>
      <c r="J202" s="10"/>
      <c r="K202" s="10"/>
      <c r="L202" s="10"/>
      <c r="M202" s="10"/>
      <c r="N202" s="10"/>
    </row>
    <row r="203" spans="2:14" s="7" customFormat="1">
      <c r="B203" s="10"/>
      <c r="C203" s="10"/>
      <c r="D203" s="10"/>
      <c r="E203" s="10"/>
      <c r="F203" s="10"/>
      <c r="G203" s="10"/>
      <c r="H203" s="10"/>
      <c r="I203" s="10"/>
      <c r="J203" s="10"/>
      <c r="K203" s="10"/>
      <c r="L203" s="10"/>
      <c r="M203" s="10"/>
      <c r="N203" s="10"/>
    </row>
    <row r="204" spans="2:14" s="7" customFormat="1">
      <c r="B204" s="10"/>
      <c r="C204" s="10"/>
      <c r="D204" s="10"/>
      <c r="E204" s="10"/>
      <c r="F204" s="10"/>
      <c r="G204" s="10"/>
      <c r="H204" s="10"/>
      <c r="I204" s="10"/>
      <c r="J204" s="10"/>
      <c r="K204" s="10"/>
      <c r="L204" s="10"/>
      <c r="M204" s="10"/>
      <c r="N204" s="10"/>
    </row>
    <row r="205" spans="2:14" s="7" customFormat="1">
      <c r="B205" s="10"/>
      <c r="C205" s="10"/>
      <c r="D205" s="10"/>
      <c r="E205" s="10"/>
      <c r="F205" s="10"/>
      <c r="G205" s="10"/>
      <c r="H205" s="10"/>
      <c r="I205" s="10"/>
      <c r="J205" s="10"/>
      <c r="K205" s="10"/>
      <c r="L205" s="10"/>
      <c r="M205" s="10"/>
      <c r="N205" s="10"/>
    </row>
    <row r="206" spans="2:14" s="7" customFormat="1">
      <c r="B206" s="10"/>
      <c r="C206" s="10"/>
      <c r="D206" s="10"/>
      <c r="E206" s="10"/>
      <c r="F206" s="10"/>
      <c r="G206" s="10"/>
      <c r="H206" s="10"/>
      <c r="I206" s="10"/>
      <c r="J206" s="10"/>
      <c r="K206" s="10"/>
      <c r="L206" s="10"/>
      <c r="M206" s="10"/>
      <c r="N206" s="10"/>
    </row>
    <row r="207" spans="2:14" s="7" customFormat="1">
      <c r="B207" s="10"/>
      <c r="C207" s="10"/>
      <c r="D207" s="10"/>
      <c r="E207" s="10"/>
      <c r="F207" s="10"/>
      <c r="G207" s="10"/>
      <c r="H207" s="10"/>
      <c r="I207" s="10"/>
      <c r="J207" s="10"/>
      <c r="K207" s="10"/>
      <c r="L207" s="10"/>
      <c r="M207" s="10"/>
      <c r="N207" s="10"/>
    </row>
    <row r="208" spans="2:14" s="7" customFormat="1">
      <c r="B208" s="10"/>
      <c r="C208" s="10"/>
      <c r="D208" s="10"/>
      <c r="E208" s="10"/>
      <c r="F208" s="10"/>
      <c r="G208" s="10"/>
      <c r="H208" s="10"/>
      <c r="I208" s="10"/>
      <c r="J208" s="10"/>
      <c r="K208" s="10"/>
      <c r="L208" s="10"/>
      <c r="M208" s="10"/>
      <c r="N208" s="10"/>
    </row>
    <row r="209" spans="2:14" s="7" customFormat="1">
      <c r="B209" s="10"/>
      <c r="C209" s="10"/>
      <c r="D209" s="10"/>
      <c r="E209" s="10"/>
      <c r="F209" s="10"/>
      <c r="G209" s="10"/>
      <c r="H209" s="10"/>
      <c r="I209" s="10"/>
      <c r="J209" s="10"/>
      <c r="K209" s="10"/>
      <c r="L209" s="10"/>
      <c r="M209" s="10"/>
      <c r="N209" s="10"/>
    </row>
    <row r="210" spans="2:14" s="7" customFormat="1">
      <c r="B210" s="10"/>
      <c r="C210" s="10"/>
      <c r="D210" s="10"/>
      <c r="E210" s="10"/>
      <c r="F210" s="10"/>
      <c r="G210" s="10"/>
      <c r="H210" s="10"/>
      <c r="I210" s="10"/>
      <c r="J210" s="10"/>
      <c r="K210" s="10"/>
      <c r="L210" s="10"/>
      <c r="M210" s="10"/>
      <c r="N210" s="10"/>
    </row>
    <row r="211" spans="2:14" s="7" customFormat="1">
      <c r="B211" s="10"/>
      <c r="C211" s="10"/>
      <c r="D211" s="10"/>
      <c r="E211" s="10"/>
      <c r="F211" s="10"/>
      <c r="G211" s="10"/>
      <c r="H211" s="10"/>
      <c r="I211" s="10"/>
      <c r="J211" s="10"/>
      <c r="K211" s="10"/>
      <c r="L211" s="10"/>
      <c r="M211" s="10"/>
      <c r="N211" s="10"/>
    </row>
    <row r="212" spans="2:14" s="7" customFormat="1">
      <c r="B212" s="10"/>
      <c r="C212" s="10"/>
      <c r="D212" s="10"/>
      <c r="E212" s="10"/>
      <c r="F212" s="10"/>
      <c r="G212" s="10"/>
      <c r="H212" s="10"/>
      <c r="I212" s="10"/>
      <c r="J212" s="10"/>
      <c r="K212" s="10"/>
      <c r="L212" s="10"/>
      <c r="M212" s="10"/>
      <c r="N212" s="10"/>
    </row>
    <row r="213" spans="2:14" s="7" customFormat="1">
      <c r="B213" s="10"/>
      <c r="C213" s="10"/>
      <c r="D213" s="10"/>
      <c r="E213" s="10"/>
      <c r="F213" s="10"/>
      <c r="G213" s="10"/>
      <c r="H213" s="10"/>
      <c r="I213" s="10"/>
      <c r="J213" s="10"/>
      <c r="K213" s="10"/>
      <c r="L213" s="10"/>
      <c r="M213" s="10"/>
      <c r="N213" s="10"/>
    </row>
    <row r="214" spans="2:14" s="7" customFormat="1">
      <c r="B214" s="10"/>
      <c r="C214" s="10"/>
      <c r="D214" s="10"/>
      <c r="E214" s="10"/>
      <c r="F214" s="10"/>
      <c r="G214" s="10"/>
      <c r="H214" s="10"/>
      <c r="I214" s="10"/>
      <c r="J214" s="10"/>
      <c r="K214" s="10"/>
      <c r="L214" s="10"/>
      <c r="M214" s="10"/>
      <c r="N214" s="10"/>
    </row>
    <row r="215" spans="2:14" s="7" customFormat="1">
      <c r="B215" s="10"/>
      <c r="C215" s="10"/>
      <c r="D215" s="10"/>
      <c r="E215" s="10"/>
      <c r="F215" s="10"/>
      <c r="G215" s="10"/>
      <c r="H215" s="10"/>
      <c r="I215" s="10"/>
      <c r="J215" s="10"/>
      <c r="K215" s="10"/>
      <c r="L215" s="10"/>
      <c r="M215" s="10"/>
      <c r="N215" s="10"/>
    </row>
    <row r="216" spans="2:14" s="7" customFormat="1">
      <c r="B216" s="10"/>
      <c r="C216" s="10"/>
      <c r="D216" s="10"/>
      <c r="E216" s="10"/>
      <c r="F216" s="10"/>
      <c r="G216" s="10"/>
      <c r="H216" s="10"/>
      <c r="I216" s="10"/>
      <c r="J216" s="10"/>
      <c r="K216" s="10"/>
      <c r="L216" s="10"/>
      <c r="M216" s="10"/>
      <c r="N216" s="10"/>
    </row>
    <row r="217" spans="2:14" s="7" customFormat="1">
      <c r="B217" s="10"/>
      <c r="C217" s="10"/>
      <c r="D217" s="10"/>
      <c r="E217" s="10"/>
      <c r="F217" s="10"/>
      <c r="G217" s="10"/>
      <c r="H217" s="10"/>
      <c r="I217" s="10"/>
      <c r="J217" s="10"/>
      <c r="K217" s="10"/>
      <c r="L217" s="10"/>
      <c r="M217" s="10"/>
      <c r="N217" s="10"/>
    </row>
    <row r="218" spans="2:14" s="7" customFormat="1">
      <c r="B218" s="10"/>
      <c r="C218" s="10"/>
      <c r="D218" s="10"/>
      <c r="E218" s="10"/>
      <c r="F218" s="10"/>
      <c r="G218" s="10"/>
      <c r="H218" s="10"/>
      <c r="I218" s="10"/>
      <c r="J218" s="10"/>
      <c r="K218" s="10"/>
      <c r="L218" s="10"/>
      <c r="M218" s="10"/>
      <c r="N218" s="10"/>
    </row>
    <row r="219" spans="2:14" s="7" customFormat="1">
      <c r="B219" s="10"/>
      <c r="C219" s="10"/>
      <c r="D219" s="10"/>
      <c r="E219" s="10"/>
      <c r="F219" s="10"/>
      <c r="G219" s="10"/>
      <c r="H219" s="10"/>
      <c r="I219" s="10"/>
      <c r="J219" s="10"/>
      <c r="K219" s="10"/>
      <c r="L219" s="10"/>
      <c r="M219" s="10"/>
      <c r="N219" s="10"/>
    </row>
    <row r="220" spans="2:14" s="7" customFormat="1">
      <c r="B220" s="10"/>
      <c r="C220" s="10"/>
      <c r="D220" s="10"/>
      <c r="E220" s="10"/>
      <c r="F220" s="10"/>
      <c r="G220" s="10"/>
      <c r="H220" s="10"/>
      <c r="I220" s="10"/>
      <c r="J220" s="10"/>
      <c r="K220" s="10"/>
      <c r="L220" s="10"/>
      <c r="M220" s="10"/>
      <c r="N220" s="10"/>
    </row>
    <row r="221" spans="2:14" s="7" customFormat="1">
      <c r="B221" s="10"/>
      <c r="C221" s="10"/>
      <c r="D221" s="10"/>
      <c r="E221" s="10"/>
      <c r="F221" s="10"/>
      <c r="G221" s="10"/>
      <c r="H221" s="10"/>
      <c r="I221" s="10"/>
      <c r="J221" s="10"/>
      <c r="K221" s="10"/>
      <c r="L221" s="10"/>
      <c r="M221" s="10"/>
      <c r="N221" s="10"/>
    </row>
    <row r="222" spans="2:14" s="7" customFormat="1">
      <c r="B222" s="10"/>
      <c r="C222" s="10"/>
      <c r="D222" s="10"/>
      <c r="E222" s="10"/>
      <c r="F222" s="10"/>
      <c r="G222" s="10"/>
      <c r="H222" s="10"/>
      <c r="I222" s="10"/>
      <c r="J222" s="10"/>
      <c r="K222" s="10"/>
      <c r="L222" s="10"/>
      <c r="M222" s="10"/>
      <c r="N222" s="10"/>
    </row>
    <row r="223" spans="2:14" s="7" customFormat="1">
      <c r="B223" s="10"/>
      <c r="C223" s="10"/>
      <c r="D223" s="10"/>
      <c r="E223" s="10"/>
      <c r="F223" s="10"/>
      <c r="G223" s="10"/>
      <c r="H223" s="10"/>
      <c r="I223" s="10"/>
      <c r="J223" s="10"/>
      <c r="K223" s="10"/>
      <c r="L223" s="10"/>
      <c r="M223" s="10"/>
      <c r="N223" s="10"/>
    </row>
    <row r="224" spans="2:14" s="7" customFormat="1">
      <c r="B224" s="10"/>
      <c r="C224" s="10"/>
      <c r="D224" s="10"/>
      <c r="E224" s="10"/>
      <c r="F224" s="10"/>
      <c r="G224" s="10"/>
      <c r="H224" s="10"/>
      <c r="I224" s="10"/>
      <c r="J224" s="10"/>
      <c r="K224" s="10"/>
      <c r="L224" s="10"/>
      <c r="M224" s="10"/>
      <c r="N224" s="10"/>
    </row>
    <row r="225" spans="2:14" s="7" customFormat="1">
      <c r="B225" s="10"/>
      <c r="C225" s="10"/>
      <c r="D225" s="10"/>
      <c r="E225" s="10"/>
      <c r="F225" s="10"/>
      <c r="G225" s="10"/>
      <c r="H225" s="10"/>
      <c r="I225" s="10"/>
      <c r="J225" s="10"/>
      <c r="K225" s="10"/>
      <c r="L225" s="10"/>
      <c r="M225" s="10"/>
      <c r="N225" s="10"/>
    </row>
    <row r="226" spans="2:14" s="7" customFormat="1">
      <c r="B226" s="10"/>
      <c r="C226" s="10"/>
      <c r="D226" s="10"/>
      <c r="E226" s="10"/>
      <c r="F226" s="10"/>
      <c r="G226" s="10"/>
      <c r="H226" s="10"/>
      <c r="I226" s="10"/>
      <c r="J226" s="10"/>
      <c r="K226" s="10"/>
      <c r="L226" s="10"/>
      <c r="M226" s="10"/>
      <c r="N226" s="10"/>
    </row>
  </sheetData>
  <sheetProtection selectLockedCells="1"/>
  <mergeCells count="62">
    <mergeCell ref="B55:B56"/>
    <mergeCell ref="C29:N29"/>
    <mergeCell ref="C30:N30"/>
    <mergeCell ref="C31:N31"/>
    <mergeCell ref="C32:N32"/>
    <mergeCell ref="C46:N46"/>
    <mergeCell ref="C53:C54"/>
    <mergeCell ref="D53:D54"/>
    <mergeCell ref="E53:F53"/>
    <mergeCell ref="G53:H53"/>
    <mergeCell ref="C23:N23"/>
    <mergeCell ref="B8:N8"/>
    <mergeCell ref="B9:N9"/>
    <mergeCell ref="B10:N10"/>
    <mergeCell ref="B11:N11"/>
    <mergeCell ref="C16:N16"/>
    <mergeCell ref="C17:N17"/>
    <mergeCell ref="C18:N18"/>
    <mergeCell ref="C19:N19"/>
    <mergeCell ref="B1:N1"/>
    <mergeCell ref="B4:N4"/>
    <mergeCell ref="B6:N6"/>
    <mergeCell ref="B7:N7"/>
    <mergeCell ref="C15:N15"/>
    <mergeCell ref="C76:C77"/>
    <mergeCell ref="C60:C61"/>
    <mergeCell ref="D60:D61"/>
    <mergeCell ref="D76:D79"/>
    <mergeCell ref="E76:F78"/>
    <mergeCell ref="C24:N24"/>
    <mergeCell ref="C25:N25"/>
    <mergeCell ref="C26:N26"/>
    <mergeCell ref="C27:N27"/>
    <mergeCell ref="C48:N48"/>
    <mergeCell ref="C47:N47"/>
    <mergeCell ref="C28:N28"/>
    <mergeCell ref="C45:N45"/>
    <mergeCell ref="C35:N35"/>
    <mergeCell ref="C36:N36"/>
    <mergeCell ref="C37:N37"/>
    <mergeCell ref="C39:N39"/>
    <mergeCell ref="C38:N38"/>
    <mergeCell ref="B78:B79"/>
    <mergeCell ref="B76:B77"/>
    <mergeCell ref="B62:B63"/>
    <mergeCell ref="B68:B69"/>
    <mergeCell ref="B65:B66"/>
    <mergeCell ref="K76:L78"/>
    <mergeCell ref="E79:F79"/>
    <mergeCell ref="G79:H79"/>
    <mergeCell ref="I79:J79"/>
    <mergeCell ref="K79:L79"/>
    <mergeCell ref="G76:H78"/>
    <mergeCell ref="I76:J78"/>
    <mergeCell ref="E80:F80"/>
    <mergeCell ref="G80:H80"/>
    <mergeCell ref="I80:J80"/>
    <mergeCell ref="K80:L80"/>
    <mergeCell ref="E81:F81"/>
    <mergeCell ref="G81:H81"/>
    <mergeCell ref="I81:J81"/>
    <mergeCell ref="K81:L81"/>
  </mergeCells>
  <phoneticPr fontId="1"/>
  <dataValidations count="1">
    <dataValidation imeMode="off" allowBlank="1" showInputMessage="1" showErrorMessage="1" sqref="D62:N70 K80:K81 D80:E81 I80:I81 G80:G81 D55:H55" xr:uid="{00000000-0002-0000-0800-000000000000}"/>
  </dataValidations>
  <pageMargins left="0.39370078740157483" right="0.39370078740157483" top="0.39370078740157483" bottom="0.39370078740157483" header="0.31496062992125984" footer="0.31496062992125984"/>
  <pageSetup paperSize="9" fitToHeight="0" orientation="portrait" r:id="rId1"/>
  <rowBreaks count="1" manualBreakCount="1">
    <brk id="50" min="1"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29</vt:i4>
      </vt:variant>
    </vt:vector>
  </HeadingPairs>
  <TitlesOfParts>
    <vt:vector size="46" baseType="lpstr">
      <vt:lpstr>1_作成方法(1)</vt:lpstr>
      <vt:lpstr>1_作成方法(2)</vt:lpstr>
      <vt:lpstr>1_作成方法(3)</vt:lpstr>
      <vt:lpstr>2_入力シート(1)</vt:lpstr>
      <vt:lpstr>2_入力シート(2)</vt:lpstr>
      <vt:lpstr>3_あゆみ(1)</vt:lpstr>
      <vt:lpstr>3_あゆみ(2)</vt:lpstr>
      <vt:lpstr>3_あゆみ(3)</vt:lpstr>
      <vt:lpstr>3_あゆみ(4)</vt:lpstr>
      <vt:lpstr>3_あゆみ(5)</vt:lpstr>
      <vt:lpstr>4_調査結果から（分析）</vt:lpstr>
      <vt:lpstr>5_教科に関する調査</vt:lpstr>
      <vt:lpstr>6_生徒質問より(1)</vt:lpstr>
      <vt:lpstr>7_生徒質問より＜質問項目26＞</vt:lpstr>
      <vt:lpstr>8_学校質問より(1)</vt:lpstr>
      <vt:lpstr>基礎データ（質問）</vt:lpstr>
      <vt:lpstr>基礎データ（教科）</vt:lpstr>
      <vt:lpstr>'1_作成方法(1)'!Print_Area</vt:lpstr>
      <vt:lpstr>'1_作成方法(2)'!Print_Area</vt:lpstr>
      <vt:lpstr>'1_作成方法(3)'!Print_Area</vt:lpstr>
      <vt:lpstr>'2_入力シート(1)'!Print_Area</vt:lpstr>
      <vt:lpstr>'2_入力シート(2)'!Print_Area</vt:lpstr>
      <vt:lpstr>'3_あゆみ(1)'!Print_Area</vt:lpstr>
      <vt:lpstr>'3_あゆみ(2)'!Print_Area</vt:lpstr>
      <vt:lpstr>'3_あゆみ(3)'!Print_Area</vt:lpstr>
      <vt:lpstr>'3_あゆみ(4)'!Print_Area</vt:lpstr>
      <vt:lpstr>'3_あゆみ(5)'!Print_Area</vt:lpstr>
      <vt:lpstr>'4_調査結果から（分析）'!Print_Area</vt:lpstr>
      <vt:lpstr>'5_教科に関する調査'!Print_Area</vt:lpstr>
      <vt:lpstr>'6_生徒質問より(1)'!Print_Area</vt:lpstr>
      <vt:lpstr>'7_生徒質問より＜質問項目26＞'!Print_Area</vt:lpstr>
      <vt:lpstr>'8_学校質問より(1)'!Print_Area</vt:lpstr>
      <vt:lpstr>'基礎データ（教科）'!Print_Area</vt:lpstr>
      <vt:lpstr>'基礎データ（質問）'!Print_Area</vt:lpstr>
      <vt:lpstr>'1_作成方法(1)'!Print_Titles</vt:lpstr>
      <vt:lpstr>'1_作成方法(2)'!Print_Titles</vt:lpstr>
      <vt:lpstr>'1_作成方法(3)'!Print_Titles</vt:lpstr>
      <vt:lpstr>'2_入力シート(2)'!Print_Titles</vt:lpstr>
      <vt:lpstr>'3_あゆみ(1)'!Print_Titles</vt:lpstr>
      <vt:lpstr>'3_あゆみ(2)'!Print_Titles</vt:lpstr>
      <vt:lpstr>'3_あゆみ(3)'!Print_Titles</vt:lpstr>
      <vt:lpstr>'3_あゆみ(4)'!Print_Titles</vt:lpstr>
      <vt:lpstr>'3_あゆみ(5)'!Print_Titles</vt:lpstr>
      <vt:lpstr>'4_調査結果から（分析）'!Print_Titles</vt:lpstr>
      <vt:lpstr>'5_教科に関する調査'!Print_Titles</vt:lpstr>
      <vt:lpstr>'基礎データ（質問）'!Print_Titles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大阪市教育委員会事務局指導部教育活動支援担当</dc:creator>
  <cp:lastModifiedBy>石井　文行</cp:lastModifiedBy>
  <cp:lastPrinted>2024-12-12T01:21:40Z</cp:lastPrinted>
  <dcterms:created xsi:type="dcterms:W3CDTF">2017-10-17T23:13:51Z</dcterms:created>
  <dcterms:modified xsi:type="dcterms:W3CDTF">2024-12-20T02:00:35Z</dcterms:modified>
</cp:coreProperties>
</file>